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ULAIRES  DOCUMENTS CPC\Saisie Revenus Suppléments\"/>
    </mc:Choice>
  </mc:AlternateContent>
  <xr:revisionPtr revIDLastSave="0" documentId="13_ncr:1_{D0170064-EE73-4212-A003-3F8E32987C74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Calcul portion saisissable " sheetId="4" r:id="rId1"/>
    <sheet name="AIDE" sheetId="7" r:id="rId2"/>
    <sheet name="Calcul avec Pension Alimentaire" sheetId="6" r:id="rId3"/>
    <sheet name="Instructions" sheetId="5" state="hidden" r:id="rId4"/>
  </sheets>
  <definedNames>
    <definedName name="_Hlk447259855" localSheetId="2">'Calcul avec Pension Alimentaire'!$A$18</definedName>
    <definedName name="_Hlk447259855" localSheetId="0">'Calcul portion saisissable '!$A$19</definedName>
    <definedName name="_Hlk447259855">#REF!</definedName>
    <definedName name="OLE_LINK5" localSheetId="2">'Calcul avec Pension Alimentaire'!$C$18</definedName>
    <definedName name="OLE_LINK5" localSheetId="0">'Calcul portion saisissable '!$C$19</definedName>
    <definedName name="OLE_LINK5">#REF!</definedName>
    <definedName name="OLE_LINK9" localSheetId="2">'Calcul avec Pension Alimentaire'!$C$35</definedName>
    <definedName name="OLE_LINK9" localSheetId="0">'Calcul portion saisissable '!$C$36</definedName>
    <definedName name="OLE_LINK9">#REF!</definedName>
    <definedName name="_xlnm.Print_Area" localSheetId="2">'Calcul avec Pension Alimentaire'!$A$1:$I$57</definedName>
    <definedName name="_xlnm.Print_Area" localSheetId="0">'Calcul portion saisissable '!$A$1:$I$58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4" l="1"/>
  <c r="A38" i="6"/>
  <c r="A37" i="6"/>
  <c r="A36" i="6"/>
  <c r="A35" i="6"/>
  <c r="A41" i="6"/>
  <c r="A39" i="4"/>
  <c r="A38" i="4"/>
  <c r="A37" i="4"/>
  <c r="H10" i="7"/>
  <c r="I1" i="6"/>
  <c r="I2" i="4"/>
  <c r="H21" i="5"/>
  <c r="M29" i="5" s="1"/>
  <c r="G21" i="5"/>
  <c r="F21" i="5"/>
  <c r="K26" i="5" s="1"/>
  <c r="G7" i="5"/>
  <c r="D10" i="6"/>
  <c r="D12" i="4"/>
  <c r="D22" i="4"/>
  <c r="G10" i="5"/>
  <c r="F29" i="6" s="1"/>
  <c r="C33" i="6"/>
  <c r="H10" i="4"/>
  <c r="H11" i="4"/>
  <c r="H12" i="4"/>
  <c r="H13" i="4"/>
  <c r="D10" i="4"/>
  <c r="I10" i="4"/>
  <c r="G27" i="4" s="1"/>
  <c r="I11" i="4"/>
  <c r="G22" i="4" s="1"/>
  <c r="I12" i="4"/>
  <c r="G23" i="4" s="1"/>
  <c r="I13" i="4"/>
  <c r="G24" i="4" s="1"/>
  <c r="H9" i="6"/>
  <c r="I14" i="6" s="1"/>
  <c r="H10" i="6"/>
  <c r="H11" i="6"/>
  <c r="H12" i="6"/>
  <c r="D9" i="6"/>
  <c r="I9" i="6" s="1"/>
  <c r="I10" i="6"/>
  <c r="G21" i="6" s="1"/>
  <c r="I11" i="6"/>
  <c r="G28" i="6" s="1"/>
  <c r="I12" i="6"/>
  <c r="G23" i="6" s="1"/>
  <c r="G22" i="6"/>
  <c r="D22" i="6"/>
  <c r="D12" i="6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D13" i="4"/>
  <c r="N22" i="5"/>
  <c r="M28" i="5"/>
  <c r="M26" i="5"/>
  <c r="M25" i="5"/>
  <c r="M23" i="5"/>
  <c r="L33" i="5"/>
  <c r="L32" i="5"/>
  <c r="L31" i="5"/>
  <c r="L30" i="5"/>
  <c r="L29" i="5"/>
  <c r="L28" i="5"/>
  <c r="L27" i="5"/>
  <c r="L26" i="5"/>
  <c r="L25" i="5"/>
  <c r="L24" i="5"/>
  <c r="L23" i="5"/>
  <c r="L22" i="5"/>
  <c r="K32" i="5"/>
  <c r="K30" i="5"/>
  <c r="N33" i="5"/>
  <c r="N32" i="5"/>
  <c r="N31" i="5"/>
  <c r="N30" i="5"/>
  <c r="N29" i="5"/>
  <c r="N28" i="5"/>
  <c r="N27" i="5"/>
  <c r="N26" i="5"/>
  <c r="N25" i="5"/>
  <c r="N24" i="5"/>
  <c r="N23" i="5"/>
  <c r="D11" i="4"/>
  <c r="G9" i="5"/>
  <c r="F29" i="4" s="1"/>
  <c r="D24" i="4"/>
  <c r="I34" i="4"/>
  <c r="D23" i="4"/>
  <c r="M30" i="5" l="1"/>
  <c r="M31" i="5"/>
  <c r="M32" i="5"/>
  <c r="M22" i="5"/>
  <c r="M33" i="5"/>
  <c r="K23" i="5"/>
  <c r="K22" i="5"/>
  <c r="K25" i="5"/>
  <c r="K27" i="5"/>
  <c r="K28" i="5"/>
  <c r="K29" i="5"/>
  <c r="I15" i="4"/>
  <c r="G30" i="4"/>
  <c r="M24" i="5"/>
  <c r="M27" i="5"/>
  <c r="K31" i="5"/>
  <c r="K33" i="5"/>
  <c r="K24" i="5"/>
  <c r="F26" i="6"/>
  <c r="G26" i="6" s="1"/>
  <c r="H29" i="6" s="1"/>
  <c r="F27" i="4"/>
  <c r="H30" i="4" s="1"/>
  <c r="D21" i="4"/>
  <c r="G21" i="4" s="1"/>
  <c r="H24" i="4" s="1"/>
  <c r="D20" i="6"/>
  <c r="G20" i="6" s="1"/>
  <c r="H23" i="6" s="1"/>
  <c r="G27" i="6"/>
  <c r="D11" i="6"/>
  <c r="G29" i="6"/>
  <c r="D21" i="6"/>
  <c r="G8" i="5"/>
  <c r="F28" i="4" s="1"/>
  <c r="F28" i="6"/>
  <c r="D23" i="6"/>
  <c r="F30" i="4"/>
  <c r="G29" i="4"/>
  <c r="G28" i="4"/>
  <c r="H18" i="4"/>
  <c r="H17" i="6"/>
  <c r="F27" i="6" l="1"/>
  <c r="I31" i="4"/>
  <c r="I32" i="4" s="1"/>
  <c r="H34" i="4" s="1"/>
  <c r="H36" i="4" s="1"/>
  <c r="I30" i="6"/>
  <c r="I31" i="6" s="1"/>
  <c r="H33" i="6" s="1"/>
  <c r="H37" i="4" l="1"/>
  <c r="H38" i="4"/>
  <c r="H39" i="4"/>
  <c r="H38" i="6"/>
  <c r="H37" i="6"/>
  <c r="H36" i="6"/>
  <c r="H35" i="6"/>
</calcChain>
</file>

<file path=xl/sharedStrings.xml><?xml version="1.0" encoding="utf-8"?>
<sst xmlns="http://schemas.openxmlformats.org/spreadsheetml/2006/main" count="177" uniqueCount="87">
  <si>
    <t>DÉTERMINATION DE LA PORTION SAISISSABLE DES REVENUS DU DÉBITEUR</t>
  </si>
  <si>
    <t>ARTICLE 698 C.P.C.</t>
  </si>
  <si>
    <t> </t>
  </si>
  <si>
    <t>Les revenus du débiteur sont saisissables pour la seule portion déterminée selon la formule ci-dessous.</t>
  </si>
  <si>
    <t>La formule (A−B) ×  C.</t>
  </si>
  <si>
    <t>A</t>
  </si>
  <si>
    <t>B</t>
  </si>
  <si>
    <t>Pour chaque personne à charge supplémentaire :</t>
  </si>
  <si>
    <t>TOTAL DES EXEMPTIONS</t>
  </si>
  <si>
    <t xml:space="preserve">Pour la première personne à charge : </t>
  </si>
  <si>
    <t>Heures</t>
  </si>
  <si>
    <t>Taux horaire</t>
  </si>
  <si>
    <t>Taux de la saisie = 30% ou 50% (du SOUS-TOTAL 2) pour l'exécution du partage du patrimoine familial, le paiement d'une dette alimentaire ou d'une prestation compensatoire</t>
  </si>
  <si>
    <t>c</t>
  </si>
  <si>
    <t>Exemptions modifiables annuellement à jour jusqu'au</t>
  </si>
  <si>
    <t>ATTENTION</t>
  </si>
  <si>
    <t>Hebdomadaire</t>
  </si>
  <si>
    <t>Salaire Brut</t>
  </si>
  <si>
    <t>Tous les 2 semaines</t>
  </si>
  <si>
    <t>Fréquence de paie</t>
  </si>
  <si>
    <t>Bimensuelle</t>
  </si>
  <si>
    <t>Mensuelle</t>
  </si>
  <si>
    <t>Base</t>
  </si>
  <si>
    <t>Instructions pour Josée ci-dessous</t>
  </si>
  <si>
    <t>par personne à charge</t>
  </si>
  <si>
    <t>Montant pour toute autre personne à sa charge/ par personne à chage</t>
  </si>
  <si>
    <t>Exemption</t>
  </si>
  <si>
    <t>FRÉQUENCE DE LA PAIE</t>
  </si>
  <si>
    <t>EXEMPTIONS</t>
  </si>
  <si>
    <t>Exemption sur la base du montant octroyé pour le débiteur</t>
  </si>
  <si>
    <t>PERSONNES À CHARGE SUPPLÉMENTAIRES</t>
  </si>
  <si>
    <t>PREMIÈRE PERSONNE À CHARGE</t>
  </si>
  <si>
    <t>(indiquez le nombre de personnes à charge supplémentaires)</t>
  </si>
  <si>
    <t xml:space="preserve">SOUS-TOTAL </t>
  </si>
  <si>
    <t>Sous total</t>
  </si>
  <si>
    <t>Première personne à charge</t>
  </si>
  <si>
    <r>
      <t xml:space="preserve">Mettre </t>
    </r>
    <r>
      <rPr>
        <b/>
        <sz val="16"/>
        <color rgb="FFFF0000"/>
        <rFont val="Calibri"/>
        <family val="2"/>
        <scheme val="minor"/>
      </rPr>
      <t>0</t>
    </r>
    <r>
      <rPr>
        <b/>
        <sz val="11"/>
        <color rgb="FFFF0000"/>
        <rFont val="Calibri"/>
        <family val="2"/>
        <scheme val="minor"/>
      </rPr>
      <t xml:space="preserve"> ou </t>
    </r>
    <r>
      <rPr>
        <b/>
        <sz val="16"/>
        <color rgb="FFFF0000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dans la case jaune </t>
    </r>
  </si>
  <si>
    <t>Vous devez verser le montant ci-dessous selon la fréquence de remise choisie</t>
  </si>
  <si>
    <t>REMISE HEBDOMADAIRE</t>
  </si>
  <si>
    <t xml:space="preserve">REMISE QUINZOMADAIRE    </t>
  </si>
  <si>
    <t>REMISE BIMENSUELLE</t>
  </si>
  <si>
    <t>REMISE MENSUELLE</t>
  </si>
  <si>
    <t>https://www.revenuquebec.ca/fr/services-en-ligne/formulaires-et-publications/details-courant/per-6895/</t>
  </si>
  <si>
    <t>Période de paie</t>
  </si>
  <si>
    <t>Exemptions auxquelles l’employé a droit</t>
  </si>
  <si>
    <t>Revenus saisissables (A – B)</t>
  </si>
  <si>
    <t>Taux de saisie (C)</t>
  </si>
  <si>
    <t>Somme à verser à Revenu Québec (revenus saisissables x C)</t>
  </si>
  <si>
    <t>Montant de base</t>
  </si>
  <si>
    <t>Total des exemptions (B)</t>
  </si>
  <si>
    <t>$</t>
  </si>
  <si>
    <t>Toutes les deux semaines</t>
  </si>
  <si>
    <t>qq</t>
  </si>
  <si>
    <t>Exemptions prévues en fonction de la fréquence de paie (pour les salariés)</t>
  </si>
  <si>
    <t>Nombre de </t>
  </si>
  <si>
    <t>personnes </t>
  </si>
  <si>
    <t>à charge</t>
  </si>
  <si>
    <t>Semaine</t>
  </si>
  <si>
    <t>2 semaines</t>
  </si>
  <si>
    <t>mensuelle</t>
  </si>
  <si>
    <t>Aucune</t>
  </si>
  <si>
    <t>https://www.justice.gouv.qc.ca/votre-argent-et-vos-biens/saisies/saisie-en-mains-tierces/saisie-de-votre-revenu/tableau-des-exemptions-pour-le-calcul-de-la-partie-saisissable-saisies/</t>
  </si>
  <si>
    <t>Copier le tableau</t>
  </si>
  <si>
    <t>CTRL-H modifier , pour .</t>
  </si>
  <si>
    <t>DIFFÉRENCE</t>
  </si>
  <si>
    <t>Nombre de personnes à charge</t>
  </si>
  <si>
    <t>Exemption Mensuelle</t>
  </si>
  <si>
    <t>Aucune (0)</t>
  </si>
  <si>
    <r>
      <rPr>
        <b/>
        <sz val="10"/>
        <color theme="3" tint="0.79998168889431442"/>
        <rFont val="Calibri"/>
        <family val="2"/>
      </rPr>
      <t>Montant pour la première personne
à sa charge</t>
    </r>
  </si>
  <si>
    <t>Mettre le signe '*' si pension alimentaire dans la case jaune à gauche</t>
  </si>
  <si>
    <t>*</t>
  </si>
  <si>
    <t>Cette grille de calcul est basée sur la forme de calcul fournie par Revenu Québec, elle ne représente ni l'opinion, ni la décision de Drolet &amp; St-Germain, huissiers Inc. Drolet &amp; St-Germain, huissiers Inc, se dégage de toute responsabilité concernant l'exactitude de ce calcul.</t>
  </si>
  <si>
    <r>
      <t xml:space="preserve">Dans le cas d'une rémunération </t>
    </r>
    <r>
      <rPr>
        <b/>
        <i/>
        <u/>
        <sz val="11"/>
        <color rgb="FF000000"/>
        <rFont val="Calibri"/>
        <family val="2"/>
        <scheme val="minor"/>
      </rPr>
      <t>MENSUELLE</t>
    </r>
    <r>
      <rPr>
        <i/>
        <sz val="11"/>
        <color rgb="FF000000"/>
        <rFont val="Calibri"/>
        <family val="2"/>
        <scheme val="minor"/>
      </rPr>
      <t xml:space="preserve"> entrez le nombre d'heures travaillées par l'employé</t>
    </r>
  </si>
  <si>
    <r>
      <t xml:space="preserve">Dans le cas d'une rémunération </t>
    </r>
    <r>
      <rPr>
        <b/>
        <i/>
        <u/>
        <sz val="11"/>
        <color rgb="FF000000"/>
        <rFont val="Calibri"/>
        <family val="2"/>
        <scheme val="minor"/>
      </rPr>
      <t>BIMENSUELLE</t>
    </r>
    <r>
      <rPr>
        <i/>
        <sz val="11"/>
        <color rgb="FF000000"/>
        <rFont val="Calibri"/>
        <family val="2"/>
        <scheme val="minor"/>
      </rPr>
      <t xml:space="preserve"> entrez le nombre d'heures travaillées par l'employé</t>
    </r>
  </si>
  <si>
    <r>
      <t xml:space="preserve">Dans le cas d'une rémunération aux </t>
    </r>
    <r>
      <rPr>
        <b/>
        <i/>
        <u/>
        <sz val="11"/>
        <color rgb="FF000000"/>
        <rFont val="Calibri"/>
        <family val="2"/>
        <scheme val="minor"/>
      </rPr>
      <t>2 SEMAINES</t>
    </r>
    <r>
      <rPr>
        <i/>
        <sz val="11"/>
        <color rgb="FF000000"/>
        <rFont val="Calibri"/>
        <family val="2"/>
        <scheme val="minor"/>
      </rPr>
      <t xml:space="preserve"> entrez le nombre d'heures travaillées par l'employé</t>
    </r>
  </si>
  <si>
    <r>
      <t xml:space="preserve">Dans le cas d'une rémunération </t>
    </r>
    <r>
      <rPr>
        <b/>
        <i/>
        <u/>
        <sz val="11"/>
        <color rgb="FF000000"/>
        <rFont val="Calibri"/>
        <family val="2"/>
        <scheme val="minor"/>
      </rPr>
      <t>HEBDOMADAIRE</t>
    </r>
    <r>
      <rPr>
        <i/>
        <sz val="11"/>
        <color rgb="FF000000"/>
        <rFont val="Calibri"/>
        <family val="2"/>
        <scheme val="minor"/>
      </rPr>
      <t xml:space="preserve"> entrez le nombre d'heures travaillées par l'employé</t>
    </r>
  </si>
  <si>
    <t>Entrez le taux horaire payé</t>
  </si>
  <si>
    <r>
      <t xml:space="preserve">Mettre </t>
    </r>
    <r>
      <rPr>
        <b/>
        <sz val="16"/>
        <color rgb="FFFF0000"/>
        <rFont val="Calibri"/>
        <family val="2"/>
        <scheme val="minor"/>
      </rPr>
      <t>0</t>
    </r>
    <r>
      <rPr>
        <b/>
        <sz val="11"/>
        <color rgb="FFFF0000"/>
        <rFont val="Calibri"/>
        <family val="2"/>
        <scheme val="minor"/>
      </rPr>
      <t xml:space="preserve"> ou </t>
    </r>
    <r>
      <rPr>
        <b/>
        <sz val="16"/>
        <color rgb="FFFF0000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dans la case B-19</t>
    </r>
  </si>
  <si>
    <t>Vous pouvez utiliser la liste déroulante</t>
  </si>
  <si>
    <t>CALCUL DE LA PORTION SAISISSABLE À REMETTRE À DROLET &amp; ST-GERMAIN HUISSIERS INC.</t>
  </si>
  <si>
    <t>Imprimez, signez et nous faire parvenir au moyen choisi</t>
  </si>
  <si>
    <t>Poste</t>
  </si>
  <si>
    <t>Courriel</t>
  </si>
  <si>
    <t>1150, Avenue de l'Hôtel de Ville, à Saint-Hyacinthe, province de Québec, J2S 5B3</t>
  </si>
  <si>
    <t>Télécopieur</t>
  </si>
  <si>
    <t>450-771-7447</t>
  </si>
  <si>
    <t>marcel.drolet@huissiers-drolet.com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</si>
</sst>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[$-F800]dddd\,\ mmmm\ dd\,\ yyyy"/>
    <numFmt numFmtId="166" formatCode="0\ %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Times New Roman"/>
      <family val="1"/>
    </font>
    <font>
      <b/>
      <u/>
      <sz val="12"/>
      <color rgb="FF0000FF"/>
      <name val="Times New Roman"/>
      <family val="1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rgb="FF000000"/>
      <name val="Wingdings"/>
      <charset val="2"/>
    </font>
    <font>
      <b/>
      <i/>
      <sz val="11"/>
      <color rgb="FF000000"/>
      <name val="Calibri"/>
      <family val="2"/>
      <scheme val="minor"/>
    </font>
    <font>
      <b/>
      <sz val="22"/>
      <color rgb="FF000000"/>
      <name val="Arial"/>
      <family val="2"/>
    </font>
    <font>
      <sz val="1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0"/>
      <color theme="3" tint="0.79998168889431442"/>
      <name val="Calibri"/>
      <family val="2"/>
    </font>
    <font>
      <sz val="10"/>
      <color theme="3" tint="0.79998168889431442"/>
      <name val="Calibri"/>
      <family val="2"/>
    </font>
    <font>
      <u/>
      <sz val="11"/>
      <color theme="3" tint="0.79998168889431442"/>
      <name val="Calibri"/>
      <family val="2"/>
      <scheme val="minor"/>
    </font>
    <font>
      <b/>
      <sz val="10"/>
      <color theme="3" tint="0.79998168889431442"/>
      <name val="HelveticaNeue-Bold"/>
    </font>
    <font>
      <b/>
      <sz val="12"/>
      <color theme="3" tint="0.79998168889431442"/>
      <name val="HelveticaNeue-Bold"/>
    </font>
    <font>
      <sz val="10"/>
      <color theme="3" tint="0.79998168889431442"/>
      <name val="HelveticaNeue-Bold"/>
    </font>
    <font>
      <sz val="12"/>
      <color theme="3" tint="0.79998168889431442"/>
      <name val="Arial"/>
      <family val="2"/>
    </font>
    <font>
      <sz val="10"/>
      <color theme="3" tint="0.79998168889431442"/>
      <name val="Arial"/>
      <family val="2"/>
    </font>
    <font>
      <b/>
      <u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name val="Times New Roman"/>
      <family val="1"/>
    </font>
    <font>
      <b/>
      <sz val="11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000000"/>
      <name val="Segoe UI Black"/>
      <family val="2"/>
    </font>
    <font>
      <b/>
      <u/>
      <sz val="11"/>
      <color theme="1"/>
      <name val="Calibri"/>
      <family val="2"/>
      <scheme val="minor"/>
    </font>
    <font>
      <sz val="10"/>
      <color theme="5" tint="0.5999938962981048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F7374"/>
      </left>
      <right style="medium">
        <color rgb="FF6F7374"/>
      </right>
      <top style="medium">
        <color rgb="FF6F7374"/>
      </top>
      <bottom style="medium">
        <color rgb="FF6F7374"/>
      </bottom>
      <diagonal/>
    </border>
    <border>
      <left style="medium">
        <color rgb="FF6F7374"/>
      </left>
      <right style="medium">
        <color rgb="FF6F7374"/>
      </right>
      <top style="medium">
        <color rgb="FF6F737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Protection="1"/>
    <xf numFmtId="0" fontId="7" fillId="2" borderId="0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8" fillId="2" borderId="0" xfId="0" applyFont="1" applyFill="1" applyBorder="1" applyAlignment="1" applyProtection="1">
      <alignment wrapText="1"/>
    </xf>
    <xf numFmtId="0" fontId="0" fillId="2" borderId="0" xfId="0" applyFill="1" applyProtection="1"/>
    <xf numFmtId="44" fontId="8" fillId="2" borderId="0" xfId="2" applyFont="1" applyFill="1" applyBorder="1" applyAlignment="1" applyProtection="1">
      <alignment wrapText="1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center" wrapText="1"/>
    </xf>
    <xf numFmtId="164" fontId="23" fillId="2" borderId="0" xfId="1" applyFont="1" applyFill="1" applyBorder="1" applyAlignment="1" applyProtection="1">
      <alignment wrapText="1"/>
    </xf>
    <xf numFmtId="0" fontId="23" fillId="2" borderId="0" xfId="0" applyFont="1" applyFill="1" applyBorder="1" applyAlignment="1" applyProtection="1">
      <alignment wrapText="1"/>
    </xf>
    <xf numFmtId="44" fontId="23" fillId="2" borderId="0" xfId="0" applyNumberFormat="1" applyFont="1" applyFill="1" applyBorder="1" applyAlignment="1" applyProtection="1">
      <alignment wrapText="1"/>
    </xf>
    <xf numFmtId="44" fontId="7" fillId="2" borderId="0" xfId="0" quotePrefix="1" applyNumberFormat="1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wrapText="1"/>
    </xf>
    <xf numFmtId="44" fontId="16" fillId="2" borderId="0" xfId="2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44" fontId="24" fillId="2" borderId="0" xfId="0" applyNumberFormat="1" applyFont="1" applyFill="1" applyBorder="1" applyAlignment="1" applyProtection="1">
      <alignment wrapText="1"/>
    </xf>
    <xf numFmtId="44" fontId="7" fillId="2" borderId="0" xfId="0" applyNumberFormat="1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wrapText="1"/>
    </xf>
    <xf numFmtId="44" fontId="0" fillId="2" borderId="0" xfId="0" applyNumberFormat="1" applyFill="1" applyProtection="1"/>
    <xf numFmtId="0" fontId="7" fillId="2" borderId="0" xfId="0" applyFont="1" applyFill="1" applyBorder="1" applyAlignment="1" applyProtection="1">
      <alignment horizontal="left" wrapText="1"/>
    </xf>
    <xf numFmtId="44" fontId="12" fillId="2" borderId="0" xfId="0" applyNumberFormat="1" applyFont="1" applyFill="1" applyBorder="1" applyAlignment="1" applyProtection="1">
      <alignment wrapText="1"/>
    </xf>
    <xf numFmtId="0" fontId="20" fillId="2" borderId="0" xfId="0" applyFont="1" applyFill="1" applyBorder="1" applyProtection="1"/>
    <xf numFmtId="44" fontId="0" fillId="2" borderId="0" xfId="0" applyNumberFormat="1" applyFill="1" applyBorder="1" applyProtection="1"/>
    <xf numFmtId="0" fontId="13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164" fontId="28" fillId="2" borderId="0" xfId="1" applyFont="1" applyFill="1" applyBorder="1" applyAlignment="1" applyProtection="1">
      <alignment wrapText="1"/>
    </xf>
    <xf numFmtId="0" fontId="8" fillId="3" borderId="4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 applyProtection="1">
      <alignment horizontal="center" wrapText="1"/>
    </xf>
    <xf numFmtId="44" fontId="22" fillId="4" borderId="0" xfId="2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25" fillId="3" borderId="4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Protection="1"/>
    <xf numFmtId="39" fontId="8" fillId="2" borderId="0" xfId="1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2" fillId="3" borderId="0" xfId="0" applyFont="1" applyFill="1" applyProtection="1"/>
    <xf numFmtId="0" fontId="0" fillId="3" borderId="0" xfId="0" applyFill="1" applyAlignment="1" applyProtection="1">
      <alignment wrapText="1"/>
    </xf>
    <xf numFmtId="44" fontId="0" fillId="3" borderId="0" xfId="0" applyNumberFormat="1" applyFill="1" applyProtection="1"/>
    <xf numFmtId="39" fontId="8" fillId="2" borderId="0" xfId="1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wrapText="1"/>
    </xf>
    <xf numFmtId="39" fontId="8" fillId="2" borderId="0" xfId="1" applyNumberFormat="1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44" fontId="7" fillId="2" borderId="0" xfId="2" applyFont="1" applyFill="1" applyBorder="1" applyAlignment="1" applyProtection="1">
      <alignment wrapText="1"/>
    </xf>
    <xf numFmtId="44" fontId="11" fillId="2" borderId="0" xfId="2" applyFont="1" applyFill="1" applyBorder="1" applyAlignment="1" applyProtection="1">
      <alignment wrapText="1"/>
    </xf>
    <xf numFmtId="165" fontId="33" fillId="0" borderId="0" xfId="0" applyNumberFormat="1" applyFont="1"/>
    <xf numFmtId="0" fontId="33" fillId="0" borderId="0" xfId="0" applyFont="1"/>
    <xf numFmtId="0" fontId="34" fillId="0" borderId="0" xfId="0" applyFont="1" applyFill="1" applyBorder="1" applyAlignment="1">
      <alignment horizontal="left" vertical="top" wrapText="1" indent="1"/>
    </xf>
    <xf numFmtId="0" fontId="33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8" fontId="35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vertical="top" wrapText="1"/>
    </xf>
    <xf numFmtId="164" fontId="35" fillId="0" borderId="0" xfId="1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top" wrapText="1"/>
    </xf>
    <xf numFmtId="166" fontId="35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right" vertical="top" wrapText="1"/>
    </xf>
    <xf numFmtId="0" fontId="36" fillId="0" borderId="0" xfId="3" applyFont="1"/>
    <xf numFmtId="0" fontId="37" fillId="3" borderId="0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left" vertical="top" wrapText="1"/>
    </xf>
    <xf numFmtId="8" fontId="40" fillId="5" borderId="5" xfId="0" applyNumberFormat="1" applyFont="1" applyFill="1" applyBorder="1" applyAlignment="1">
      <alignment horizontal="right" vertical="top" wrapText="1"/>
    </xf>
    <xf numFmtId="0" fontId="41" fillId="3" borderId="0" xfId="0" applyFont="1" applyFill="1" applyBorder="1" applyAlignment="1">
      <alignment horizontal="left" vertical="top" wrapText="1"/>
    </xf>
    <xf numFmtId="8" fontId="41" fillId="3" borderId="0" xfId="0" applyNumberFormat="1" applyFont="1" applyFill="1" applyBorder="1" applyAlignment="1">
      <alignment horizontal="right" vertical="top" wrapText="1"/>
    </xf>
    <xf numFmtId="8" fontId="33" fillId="0" borderId="0" xfId="0" applyNumberFormat="1" applyFont="1"/>
    <xf numFmtId="0" fontId="33" fillId="3" borderId="0" xfId="0" applyFont="1" applyFill="1" applyBorder="1"/>
    <xf numFmtId="0" fontId="15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39" fontId="8" fillId="2" borderId="0" xfId="1" applyNumberFormat="1" applyFont="1" applyFill="1" applyBorder="1" applyAlignment="1" applyProtection="1">
      <alignment horizontal="left" wrapText="1"/>
    </xf>
    <xf numFmtId="165" fontId="43" fillId="2" borderId="0" xfId="0" applyNumberFormat="1" applyFont="1" applyFill="1" applyAlignment="1" applyProtection="1">
      <alignment horizont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3" borderId="4" xfId="0" applyFont="1" applyFill="1" applyBorder="1" applyAlignment="1" applyProtection="1">
      <alignment wrapText="1"/>
      <protection locked="0"/>
    </xf>
    <xf numFmtId="0" fontId="48" fillId="2" borderId="0" xfId="0" applyFont="1" applyFill="1" applyBorder="1" applyAlignment="1" applyProtection="1">
      <alignment horizontal="center" wrapText="1"/>
    </xf>
    <xf numFmtId="0" fontId="31" fillId="7" borderId="0" xfId="3" applyFont="1" applyFill="1" applyProtection="1">
      <protection locked="0"/>
    </xf>
    <xf numFmtId="0" fontId="0" fillId="7" borderId="0" xfId="0" applyFill="1" applyProtection="1"/>
    <xf numFmtId="0" fontId="0" fillId="3" borderId="0" xfId="0" applyFill="1"/>
    <xf numFmtId="0" fontId="49" fillId="3" borderId="0" xfId="0" applyFont="1" applyFill="1"/>
    <xf numFmtId="0" fontId="30" fillId="3" borderId="0" xfId="3" applyFill="1"/>
    <xf numFmtId="0" fontId="0" fillId="0" borderId="0" xfId="0" applyAlignment="1" applyProtection="1">
      <alignment horizontal="center"/>
    </xf>
    <xf numFmtId="0" fontId="7" fillId="2" borderId="0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4" fillId="2" borderId="0" xfId="0" applyFont="1" applyFill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39" fontId="8" fillId="2" borderId="0" xfId="1" applyNumberFormat="1" applyFont="1" applyFill="1" applyBorder="1" applyAlignment="1" applyProtection="1">
      <alignment horizontal="left" wrapText="1"/>
    </xf>
    <xf numFmtId="0" fontId="29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7" borderId="0" xfId="0" applyFont="1" applyFill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</xf>
    <xf numFmtId="0" fontId="45" fillId="2" borderId="0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wrapText="1"/>
      <protection locked="0"/>
    </xf>
    <xf numFmtId="0" fontId="29" fillId="2" borderId="2" xfId="0" applyFont="1" applyFill="1" applyBorder="1" applyAlignment="1" applyProtection="1">
      <alignment horizontal="center" wrapText="1"/>
    </xf>
    <xf numFmtId="0" fontId="29" fillId="2" borderId="1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44" fillId="2" borderId="2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wrapText="1"/>
    </xf>
    <xf numFmtId="0" fontId="37" fillId="3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 indent="17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top" wrapText="1" indent="2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/>
    <xf numFmtId="0" fontId="35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wrapText="1" indent="2"/>
    </xf>
    <xf numFmtId="8" fontId="50" fillId="3" borderId="0" xfId="0" applyNumberFormat="1" applyFont="1" applyFill="1" applyBorder="1" applyAlignment="1">
      <alignment horizontal="right" vertical="top" wrapText="1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5">
    <dxf>
      <font>
        <u val="double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double"/>
      </font>
      <fill>
        <patternFill>
          <bgColor theme="0"/>
        </patternFill>
      </fill>
    </dxf>
    <dxf>
      <font>
        <u val="double"/>
      </font>
      <fill>
        <patternFill>
          <bgColor theme="0"/>
        </patternFill>
      </fill>
    </dxf>
    <dxf>
      <font>
        <u val="double"/>
      </font>
      <fill>
        <patternFill>
          <bgColor theme="0"/>
        </patternFill>
      </fill>
    </dxf>
    <dxf>
      <font>
        <u val="double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19</xdr:row>
      <xdr:rowOff>120650</xdr:rowOff>
    </xdr:from>
    <xdr:to>
      <xdr:col>2</xdr:col>
      <xdr:colOff>1028700</xdr:colOff>
      <xdr:row>19</xdr:row>
      <xdr:rowOff>133350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154F17EF-18A5-44D9-9758-CCF0D1A4AB4E}"/>
            </a:ext>
          </a:extLst>
        </xdr:cNvPr>
        <xdr:cNvCxnSpPr/>
      </xdr:nvCxnSpPr>
      <xdr:spPr>
        <a:xfrm flipH="1" flipV="1">
          <a:off x="908050" y="4470400"/>
          <a:ext cx="8064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25400</xdr:colOff>
      <xdr:row>1</xdr:row>
      <xdr:rowOff>228600</xdr:rowOff>
    </xdr:from>
    <xdr:to>
      <xdr:col>8</xdr:col>
      <xdr:colOff>1111250</xdr:colOff>
      <xdr:row>5</xdr:row>
      <xdr:rowOff>31750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0AD638B-5C27-4A4D-B1D0-17EA3BAC7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0" y="412750"/>
          <a:ext cx="1085850" cy="79375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48</xdr:row>
      <xdr:rowOff>19049</xdr:rowOff>
    </xdr:from>
    <xdr:to>
      <xdr:col>8</xdr:col>
      <xdr:colOff>1187450</xdr:colOff>
      <xdr:row>56</xdr:row>
      <xdr:rowOff>97653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9F92673-8F54-48AA-B953-B341EFE5E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598399"/>
          <a:ext cx="7105650" cy="155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488950</xdr:colOff>
      <xdr:row>2</xdr:row>
      <xdr:rowOff>292100</xdr:rowOff>
    </xdr:from>
    <xdr:to>
      <xdr:col>6</xdr:col>
      <xdr:colOff>38100</xdr:colOff>
      <xdr:row>2</xdr:row>
      <xdr:rowOff>342900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AF09A711-BC1C-4099-8A5C-846622201B4D}"/>
            </a:ext>
          </a:extLst>
        </xdr:cNvPr>
        <xdr:cNvCxnSpPr/>
      </xdr:nvCxnSpPr>
      <xdr:spPr>
        <a:xfrm flipH="1">
          <a:off x="4298950" y="660400"/>
          <a:ext cx="311150" cy="5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488950</xdr:colOff>
      <xdr:row>3</xdr:row>
      <xdr:rowOff>298450</xdr:rowOff>
    </xdr:from>
    <xdr:to>
      <xdr:col>6</xdr:col>
      <xdr:colOff>38100</xdr:colOff>
      <xdr:row>3</xdr:row>
      <xdr:rowOff>349250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CF42D2E0-2C09-4848-84F5-756C8D5EC4A7}"/>
            </a:ext>
          </a:extLst>
        </xdr:cNvPr>
        <xdr:cNvCxnSpPr/>
      </xdr:nvCxnSpPr>
      <xdr:spPr>
        <a:xfrm flipH="1">
          <a:off x="4298950" y="1219200"/>
          <a:ext cx="311150" cy="5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508000</xdr:colOff>
      <xdr:row>4</xdr:row>
      <xdr:rowOff>241300</xdr:rowOff>
    </xdr:from>
    <xdr:to>
      <xdr:col>6</xdr:col>
      <xdr:colOff>57150</xdr:colOff>
      <xdr:row>4</xdr:row>
      <xdr:rowOff>292100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538F051B-E2A7-4F04-9FC9-0C031FFF30FE}"/>
            </a:ext>
          </a:extLst>
        </xdr:cNvPr>
        <xdr:cNvCxnSpPr/>
      </xdr:nvCxnSpPr>
      <xdr:spPr>
        <a:xfrm flipH="1">
          <a:off x="4318000" y="1714500"/>
          <a:ext cx="311150" cy="5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5</xdr:row>
      <xdr:rowOff>222250</xdr:rowOff>
    </xdr:from>
    <xdr:to>
      <xdr:col>6</xdr:col>
      <xdr:colOff>82550</xdr:colOff>
      <xdr:row>5</xdr:row>
      <xdr:rowOff>273050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A5DFFDBB-67D6-4F91-A462-395F2013A0E8}"/>
            </a:ext>
          </a:extLst>
        </xdr:cNvPr>
        <xdr:cNvCxnSpPr/>
      </xdr:nvCxnSpPr>
      <xdr:spPr>
        <a:xfrm flipH="1">
          <a:off x="4343400" y="2247900"/>
          <a:ext cx="311150" cy="5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222250</xdr:colOff>
      <xdr:row>11</xdr:row>
      <xdr:rowOff>120650</xdr:rowOff>
    </xdr:from>
    <xdr:to>
      <xdr:col>2</xdr:col>
      <xdr:colOff>1028700</xdr:colOff>
      <xdr:row>11</xdr:row>
      <xdr:rowOff>133350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A8362DBF-F32F-457D-A23A-11BA16115DDA}"/>
            </a:ext>
          </a:extLst>
        </xdr:cNvPr>
        <xdr:cNvCxnSpPr/>
      </xdr:nvCxnSpPr>
      <xdr:spPr>
        <a:xfrm flipH="1" flipV="1">
          <a:off x="908050" y="4470400"/>
          <a:ext cx="8064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82550</xdr:colOff>
      <xdr:row>1</xdr:row>
      <xdr:rowOff>50800</xdr:rowOff>
    </xdr:from>
    <xdr:to>
      <xdr:col>8</xdr:col>
      <xdr:colOff>1085850</xdr:colOff>
      <xdr:row>4</xdr:row>
      <xdr:rowOff>25900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012902C-AFC3-481D-B9E2-EA98E43AE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150" y="285750"/>
          <a:ext cx="1003300" cy="730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8</xdr:col>
      <xdr:colOff>1162050</xdr:colOff>
      <xdr:row>55</xdr:row>
      <xdr:rowOff>78604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6EEE94-76DD-4780-A58D-C75552D34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19050"/>
          <a:ext cx="7105650" cy="155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quebec.ca/fr/services-en-ligne/formulaires-et-publications/details-courant/per-6895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cel.drolet@huissiers-drolet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venuquebec.ca/fr/services-en-ligne/formulaires-et-publications/details-courant/per-6895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justice.gouv.qc.ca/votre-argent-et-vos-biens/saisies/saisie-en-mains-tierces/saisie-de-votre-revenu/tableau-des-exemptions-pour-le-calcul-de-la-partie-saisissable-sais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4617-2612-46D2-AA5B-18F74776A8C6}">
  <sheetPr>
    <tabColor rgb="FF0000CC"/>
  </sheetPr>
  <dimension ref="A1:XFC65"/>
  <sheetViews>
    <sheetView tabSelected="1" workbookViewId="0">
      <selection activeCell="F10" sqref="F10"/>
    </sheetView>
  </sheetViews>
  <sheetFormatPr baseColWidth="10" defaultColWidth="11.453125" defaultRowHeight="14.5" outlineLevelRow="1"/>
  <cols>
    <col min="1" max="1" width="6.54296875" style="1" customWidth="1"/>
    <col min="2" max="2" width="3.26953125" style="1" customWidth="1"/>
    <col min="3" max="3" width="22.453125" style="1" customWidth="1"/>
    <col min="4" max="4" width="9.81640625" style="1" customWidth="1"/>
    <col min="5" max="5" width="2.1796875" style="1" bestFit="1" customWidth="1"/>
    <col min="6" max="6" width="12.81640625" style="1" customWidth="1"/>
    <col min="7" max="7" width="12.7265625" style="1" customWidth="1"/>
    <col min="8" max="8" width="15.26953125" style="1" customWidth="1"/>
    <col min="9" max="9" width="17.1796875" style="1" customWidth="1"/>
    <col min="10" max="16384" width="11.453125" style="1"/>
  </cols>
  <sheetData>
    <row r="1" spans="1:25 16383:16383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25 16383:16383" ht="18.5">
      <c r="A2" s="109" t="s">
        <v>14</v>
      </c>
      <c r="B2" s="109"/>
      <c r="C2" s="109"/>
      <c r="D2" s="109"/>
      <c r="E2" s="109"/>
      <c r="F2" s="109"/>
      <c r="G2" s="109"/>
      <c r="H2" s="109"/>
      <c r="I2" s="85">
        <f>Instructions!A1</f>
        <v>45016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XFC2" s="1" t="s">
        <v>52</v>
      </c>
    </row>
    <row r="3" spans="1:25 16383:16383" ht="30" customHeight="1">
      <c r="A3" s="96" t="s">
        <v>0</v>
      </c>
      <c r="B3" s="97"/>
      <c r="C3" s="97"/>
      <c r="D3" s="97"/>
      <c r="E3" s="97"/>
      <c r="F3" s="97"/>
      <c r="G3" s="97"/>
      <c r="H3" s="97"/>
      <c r="I3" s="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 16383:16383">
      <c r="A4" s="98" t="s">
        <v>1</v>
      </c>
      <c r="B4" s="99"/>
      <c r="C4" s="99"/>
      <c r="D4" s="99"/>
      <c r="E4" s="99"/>
      <c r="F4" s="99"/>
      <c r="G4" s="99"/>
      <c r="H4" s="99"/>
      <c r="I4" s="7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 16383:16383" ht="1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7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 16383:16383" ht="15.5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 16383:16383" ht="15.75" customHeight="1">
      <c r="A7" s="7"/>
      <c r="B7" s="7"/>
      <c r="C7" s="7"/>
      <c r="D7" s="7"/>
      <c r="E7" s="7"/>
      <c r="F7" s="7"/>
      <c r="G7" s="7"/>
      <c r="H7" s="7"/>
      <c r="I7" s="7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 16383:16383" ht="15.75" customHeight="1">
      <c r="A8" s="114" t="s">
        <v>27</v>
      </c>
      <c r="B8" s="114"/>
      <c r="C8" s="114"/>
      <c r="D8" s="114"/>
      <c r="E8" s="114"/>
      <c r="F8" s="114"/>
      <c r="G8" s="114"/>
      <c r="H8" s="114"/>
      <c r="I8" s="114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 16383:16383" s="3" customFormat="1" ht="15" customHeight="1">
      <c r="A9" s="106" t="s">
        <v>5</v>
      </c>
      <c r="B9" s="101" t="s">
        <v>19</v>
      </c>
      <c r="C9" s="101"/>
      <c r="D9" s="103" t="s">
        <v>22</v>
      </c>
      <c r="E9" s="103"/>
      <c r="F9" s="38" t="s">
        <v>10</v>
      </c>
      <c r="G9" s="39" t="s">
        <v>11</v>
      </c>
      <c r="H9" s="39" t="s">
        <v>17</v>
      </c>
      <c r="I9" s="40" t="s">
        <v>26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 16383:16383" ht="23.5" customHeight="1">
      <c r="A10" s="106"/>
      <c r="B10" s="102" t="s">
        <v>16</v>
      </c>
      <c r="C10" s="102"/>
      <c r="D10" s="104">
        <f>Instructions!E7</f>
        <v>328.27</v>
      </c>
      <c r="E10" s="104"/>
      <c r="F10" s="33"/>
      <c r="G10" s="33"/>
      <c r="H10" s="8">
        <f>F10*G10</f>
        <v>0</v>
      </c>
      <c r="I10" s="8">
        <f>IF(F10&gt;0,D10,0)</f>
        <v>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 16383:16383" s="2" customFormat="1" ht="28.5" customHeight="1">
      <c r="A11" s="106"/>
      <c r="B11" s="102" t="s">
        <v>18</v>
      </c>
      <c r="C11" s="102"/>
      <c r="D11" s="46">
        <f>Instructions!E8</f>
        <v>656.54</v>
      </c>
      <c r="E11" s="46"/>
      <c r="F11" s="33"/>
      <c r="G11" s="33"/>
      <c r="H11" s="8">
        <f t="shared" ref="H11:H13" si="0">F11*G11</f>
        <v>0</v>
      </c>
      <c r="I11" s="8">
        <f t="shared" ref="I11:I13" si="1">IF(F11&gt;0,D11,0)</f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 16383:16383" s="2" customFormat="1" ht="28.5" customHeight="1">
      <c r="A12" s="106"/>
      <c r="B12" s="102" t="s">
        <v>20</v>
      </c>
      <c r="C12" s="102"/>
      <c r="D12" s="46">
        <f>Instructions!E9</f>
        <v>711.25</v>
      </c>
      <c r="E12" s="46"/>
      <c r="F12" s="33"/>
      <c r="G12" s="33"/>
      <c r="H12" s="8">
        <f t="shared" si="0"/>
        <v>0</v>
      </c>
      <c r="I12" s="8">
        <f t="shared" si="1"/>
        <v>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 16383:16383" ht="30" customHeight="1">
      <c r="A13" s="106"/>
      <c r="B13" s="102" t="s">
        <v>21</v>
      </c>
      <c r="C13" s="102"/>
      <c r="D13" s="46">
        <f>Instructions!E10</f>
        <v>1422.5</v>
      </c>
      <c r="E13" s="46"/>
      <c r="F13" s="33"/>
      <c r="G13" s="33"/>
      <c r="H13" s="8">
        <f t="shared" si="0"/>
        <v>0</v>
      </c>
      <c r="I13" s="8">
        <f t="shared" si="1"/>
        <v>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 16383:16383" ht="8.25" customHeight="1">
      <c r="A14" s="17"/>
      <c r="B14" s="16"/>
      <c r="C14" s="16"/>
      <c r="D14" s="41"/>
      <c r="E14" s="41"/>
      <c r="F14" s="6"/>
      <c r="G14" s="6"/>
      <c r="H14" s="8"/>
      <c r="I14" s="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 16383:16383" ht="30" customHeight="1">
      <c r="A15" s="106" t="s">
        <v>34</v>
      </c>
      <c r="B15" s="106"/>
      <c r="C15" s="106"/>
      <c r="D15" s="106"/>
      <c r="E15" s="106"/>
      <c r="F15" s="106"/>
      <c r="G15" s="106"/>
      <c r="H15" s="106"/>
      <c r="I15" s="8">
        <f>SUM(H10:H13)</f>
        <v>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 16383:16383" ht="8.25" customHeight="1">
      <c r="A16" s="34"/>
      <c r="B16" s="34"/>
      <c r="C16" s="34"/>
      <c r="D16" s="34"/>
      <c r="E16" s="34"/>
      <c r="F16" s="34"/>
      <c r="G16" s="35"/>
      <c r="H16" s="35"/>
      <c r="I16" s="3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5" customHeight="1">
      <c r="A17" s="114" t="s">
        <v>28</v>
      </c>
      <c r="B17" s="114"/>
      <c r="C17" s="114"/>
      <c r="D17" s="114"/>
      <c r="E17" s="114"/>
      <c r="F17" s="114"/>
      <c r="G17" s="114"/>
      <c r="H17" s="114"/>
      <c r="I17" s="11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s="2" customFormat="1" ht="24.75" customHeight="1">
      <c r="A18" s="110" t="s">
        <v>6</v>
      </c>
      <c r="B18" s="18"/>
      <c r="C18" s="118" t="s">
        <v>29</v>
      </c>
      <c r="D18" s="118"/>
      <c r="E18" s="118"/>
      <c r="F18" s="118"/>
      <c r="G18" s="118"/>
      <c r="H18" s="19">
        <f>SUM(I10:I13)</f>
        <v>0</v>
      </c>
      <c r="I18" s="5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5" customHeight="1">
      <c r="A19" s="110"/>
      <c r="B19" s="4"/>
      <c r="C19" s="105" t="s">
        <v>31</v>
      </c>
      <c r="D19" s="105"/>
      <c r="E19" s="105"/>
      <c r="F19" s="105"/>
      <c r="G19" s="105"/>
      <c r="H19" s="105"/>
      <c r="I19" s="20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.75" customHeight="1">
      <c r="A20" s="110"/>
      <c r="B20" s="87">
        <v>0</v>
      </c>
      <c r="C20" s="116" t="s">
        <v>77</v>
      </c>
      <c r="D20" s="116"/>
      <c r="E20" s="116"/>
      <c r="F20" s="116"/>
      <c r="G20" s="116"/>
      <c r="H20" s="10"/>
      <c r="I20" s="20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29">
      <c r="A21" s="110"/>
      <c r="B21" s="31"/>
      <c r="C21" s="31" t="s">
        <v>9</v>
      </c>
      <c r="D21" s="11">
        <f>Instructions!F7</f>
        <v>131.31</v>
      </c>
      <c r="E21" s="12"/>
      <c r="F21" s="13"/>
      <c r="G21" s="14">
        <f>IF(I10&lt;&gt;0,(D21*$B$20),0)</f>
        <v>0</v>
      </c>
      <c r="H21" s="31" t="s">
        <v>2</v>
      </c>
      <c r="I21" s="9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29">
      <c r="A22" s="110"/>
      <c r="B22" s="31"/>
      <c r="C22" s="31" t="s">
        <v>9</v>
      </c>
      <c r="D22" s="11">
        <f>Instructions!F8</f>
        <v>262.62</v>
      </c>
      <c r="E22" s="12"/>
      <c r="F22" s="13"/>
      <c r="G22" s="14">
        <f t="shared" ref="G22:G24" si="2">IF(I11&lt;&gt;0,(D22*$B$20),0)</f>
        <v>0</v>
      </c>
      <c r="H22" s="31"/>
      <c r="I22" s="9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29">
      <c r="A23" s="110"/>
      <c r="B23" s="31"/>
      <c r="C23" s="31" t="s">
        <v>9</v>
      </c>
      <c r="D23" s="11">
        <f>Instructions!F9</f>
        <v>284.51</v>
      </c>
      <c r="E23" s="12"/>
      <c r="F23" s="13"/>
      <c r="G23" s="14">
        <f t="shared" si="2"/>
        <v>0</v>
      </c>
      <c r="H23" s="31"/>
      <c r="I23" s="9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29">
      <c r="A24" s="110"/>
      <c r="B24" s="31"/>
      <c r="C24" s="31" t="s">
        <v>9</v>
      </c>
      <c r="D24" s="11">
        <f>Instructions!F10</f>
        <v>569.01</v>
      </c>
      <c r="E24" s="12"/>
      <c r="F24" s="13"/>
      <c r="G24" s="14">
        <f t="shared" si="2"/>
        <v>0</v>
      </c>
      <c r="H24" s="19">
        <f>SUM(G21:G24)</f>
        <v>0</v>
      </c>
      <c r="I24" s="7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5" customHeight="1">
      <c r="A25" s="110"/>
      <c r="B25" s="112" t="s">
        <v>30</v>
      </c>
      <c r="C25" s="112"/>
      <c r="D25" s="112"/>
      <c r="E25" s="112"/>
      <c r="F25" s="112"/>
      <c r="G25" s="112"/>
      <c r="H25" s="112"/>
      <c r="I25" s="9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45" customHeight="1">
      <c r="A26" s="110"/>
      <c r="B26" s="111" t="s">
        <v>32</v>
      </c>
      <c r="C26" s="111"/>
      <c r="D26" s="111"/>
      <c r="E26" s="111"/>
      <c r="F26" s="113"/>
      <c r="G26" s="113"/>
      <c r="H26" s="36" t="s">
        <v>2</v>
      </c>
      <c r="I26" s="9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>
      <c r="A27" s="110"/>
      <c r="B27" s="111" t="s">
        <v>7</v>
      </c>
      <c r="C27" s="111"/>
      <c r="D27" s="111"/>
      <c r="E27" s="111"/>
      <c r="F27" s="21">
        <f>Instructions!G7</f>
        <v>65.655000000000001</v>
      </c>
      <c r="G27" s="55">
        <f>IF(I10&lt;&gt;0,F27*$F$26,0)</f>
        <v>0</v>
      </c>
      <c r="H27" s="36"/>
      <c r="I27" s="9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5" customHeight="1">
      <c r="A28" s="110"/>
      <c r="B28" s="111" t="s">
        <v>7</v>
      </c>
      <c r="C28" s="111"/>
      <c r="D28" s="111"/>
      <c r="E28" s="111"/>
      <c r="F28" s="21">
        <f>Instructions!G8</f>
        <v>131.31</v>
      </c>
      <c r="G28" s="55">
        <f>IF(I11&lt;&gt;0,F28*$F$26,0)</f>
        <v>0</v>
      </c>
      <c r="H28" s="36"/>
      <c r="I28" s="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>
      <c r="A29" s="110"/>
      <c r="B29" s="111" t="s">
        <v>7</v>
      </c>
      <c r="C29" s="111"/>
      <c r="D29" s="111"/>
      <c r="E29" s="111"/>
      <c r="F29" s="21">
        <f>Instructions!G9</f>
        <v>142.255</v>
      </c>
      <c r="G29" s="55">
        <f>IF(I12&lt;&gt;0,F29*$F$26,0)</f>
        <v>0</v>
      </c>
      <c r="H29" s="36"/>
      <c r="I29" s="9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5" customHeight="1">
      <c r="A30" s="110"/>
      <c r="B30" s="111" t="s">
        <v>7</v>
      </c>
      <c r="C30" s="111"/>
      <c r="D30" s="111"/>
      <c r="E30" s="111"/>
      <c r="F30" s="21">
        <f>Instructions!G10</f>
        <v>284.505</v>
      </c>
      <c r="G30" s="55">
        <f>IF(I13&lt;&gt;0,F30*$F$26,0)</f>
        <v>0</v>
      </c>
      <c r="H30" s="22">
        <f>SUMIF(B20,"&lt;&gt;0",G27:G30)</f>
        <v>0</v>
      </c>
      <c r="I30" s="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5" customHeight="1">
      <c r="A31" s="110"/>
      <c r="B31" s="4"/>
      <c r="C31" s="23" t="s">
        <v>8</v>
      </c>
      <c r="D31" s="23"/>
      <c r="E31" s="23"/>
      <c r="F31" s="23"/>
      <c r="G31" s="56" t="s">
        <v>2</v>
      </c>
      <c r="H31" s="9"/>
      <c r="I31" s="22">
        <f>SUM(H18:H30)</f>
        <v>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31.5" customHeight="1">
      <c r="A32" s="24"/>
      <c r="B32" s="24"/>
      <c r="C32" s="23" t="s">
        <v>33</v>
      </c>
      <c r="D32" s="23"/>
      <c r="E32" s="23"/>
      <c r="F32" s="23"/>
      <c r="G32" s="4"/>
      <c r="H32" s="9"/>
      <c r="I32" s="25">
        <f>I15-I31</f>
        <v>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47" customHeight="1">
      <c r="A33" s="106" t="s">
        <v>13</v>
      </c>
      <c r="B33" s="15"/>
      <c r="C33" s="111" t="s">
        <v>12</v>
      </c>
      <c r="D33" s="111"/>
      <c r="E33" s="111"/>
      <c r="F33" s="111"/>
      <c r="G33" s="111"/>
      <c r="H33" s="26"/>
      <c r="I33" s="9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hidden="1" customHeight="1" outlineLevel="1">
      <c r="A34" s="106"/>
      <c r="B34" s="86"/>
      <c r="C34" s="112" t="s">
        <v>69</v>
      </c>
      <c r="D34" s="112"/>
      <c r="E34" s="112"/>
      <c r="F34" s="112"/>
      <c r="G34" s="112"/>
      <c r="H34" s="27">
        <f>IF(B34="*",(I32*50%),(I32*30%))</f>
        <v>0</v>
      </c>
      <c r="I34" s="28" t="str">
        <f>IF(B34="*","Êtes-vous certain qu'il s'agit d'une créance alimentaire ?"," ")</f>
        <v xml:space="preserve"> 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20" collapsed="1">
      <c r="A35" s="117" t="s">
        <v>37</v>
      </c>
      <c r="B35" s="117"/>
      <c r="C35" s="117"/>
      <c r="D35" s="117"/>
      <c r="E35" s="117"/>
      <c r="F35" s="117"/>
      <c r="G35" s="117"/>
      <c r="H35" s="117"/>
      <c r="I35" s="117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27" customHeight="1">
      <c r="A36" s="88" t="str">
        <f>IF(F10&lt;&gt;0,"X","")</f>
        <v/>
      </c>
      <c r="B36" s="30"/>
      <c r="C36" s="95" t="s">
        <v>38</v>
      </c>
      <c r="D36" s="95"/>
      <c r="E36" s="95"/>
      <c r="F36" s="95"/>
      <c r="G36" s="95"/>
      <c r="H36" s="32">
        <f>H34</f>
        <v>0</v>
      </c>
      <c r="I36" s="9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30" customHeight="1">
      <c r="A37" s="88" t="str">
        <f t="shared" ref="A37:A39" si="3">IF(F11&lt;&gt;0,"X","")</f>
        <v/>
      </c>
      <c r="B37" s="30"/>
      <c r="C37" s="95" t="s">
        <v>39</v>
      </c>
      <c r="D37" s="95"/>
      <c r="E37" s="95"/>
      <c r="F37" s="95"/>
      <c r="G37" s="95"/>
      <c r="H37" s="32">
        <f>($H$34)*52/26</f>
        <v>0</v>
      </c>
      <c r="I37" s="9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30.75" customHeight="1">
      <c r="A38" s="88" t="str">
        <f t="shared" si="3"/>
        <v/>
      </c>
      <c r="B38" s="30"/>
      <c r="C38" s="95" t="s">
        <v>40</v>
      </c>
      <c r="D38" s="95"/>
      <c r="E38" s="95"/>
      <c r="F38" s="95"/>
      <c r="G38" s="95"/>
      <c r="H38" s="32">
        <f>($H$34)*52/24</f>
        <v>0</v>
      </c>
      <c r="I38" s="9"/>
      <c r="J38" s="4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25.5" customHeight="1">
      <c r="A39" s="88" t="str">
        <f t="shared" si="3"/>
        <v/>
      </c>
      <c r="B39" s="30"/>
      <c r="C39" s="95" t="s">
        <v>41</v>
      </c>
      <c r="D39" s="95"/>
      <c r="E39" s="95"/>
      <c r="F39" s="95"/>
      <c r="G39" s="95"/>
      <c r="H39" s="32">
        <f>($H$34)*52/12</f>
        <v>0</v>
      </c>
      <c r="I39" s="9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>
      <c r="A40" s="4" t="s">
        <v>2</v>
      </c>
      <c r="B40" s="4"/>
      <c r="C40" s="95" t="s">
        <v>2</v>
      </c>
      <c r="D40" s="95"/>
      <c r="E40" s="95"/>
      <c r="F40" s="95"/>
      <c r="G40" s="95"/>
      <c r="H40" s="4" t="s">
        <v>2</v>
      </c>
      <c r="I40" s="9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28.5" customHeight="1">
      <c r="A41" s="108" t="s">
        <v>15</v>
      </c>
      <c r="B41" s="108"/>
      <c r="C41" s="108"/>
      <c r="D41" s="108"/>
      <c r="E41" s="108"/>
      <c r="F41" s="108"/>
      <c r="G41" s="108"/>
      <c r="H41" s="108"/>
      <c r="I41" s="108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5" customHeight="1">
      <c r="A42" s="107" t="s">
        <v>71</v>
      </c>
      <c r="B42" s="107"/>
      <c r="C42" s="107"/>
      <c r="D42" s="107"/>
      <c r="E42" s="107"/>
      <c r="F42" s="107"/>
      <c r="G42" s="107"/>
      <c r="H42" s="107"/>
      <c r="I42" s="107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>
      <c r="A44" s="107"/>
      <c r="B44" s="107"/>
      <c r="C44" s="107"/>
      <c r="D44" s="107"/>
      <c r="E44" s="107"/>
      <c r="F44" s="107"/>
      <c r="G44" s="107"/>
      <c r="H44" s="107"/>
      <c r="I44" s="107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>
      <c r="A45" s="107"/>
      <c r="B45" s="107"/>
      <c r="C45" s="107"/>
      <c r="D45" s="107"/>
      <c r="E45" s="107"/>
      <c r="F45" s="107"/>
      <c r="G45" s="107"/>
      <c r="H45" s="107"/>
      <c r="I45" s="107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>
      <c r="A46" s="107"/>
      <c r="B46" s="107"/>
      <c r="C46" s="107"/>
      <c r="D46" s="107"/>
      <c r="E46" s="107"/>
      <c r="F46" s="107"/>
      <c r="G46" s="107"/>
      <c r="H46" s="107"/>
      <c r="I46" s="107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>
      <c r="A47" s="107"/>
      <c r="B47" s="107"/>
      <c r="C47" s="107"/>
      <c r="D47" s="107"/>
      <c r="E47" s="107"/>
      <c r="F47" s="107"/>
      <c r="G47" s="107"/>
      <c r="H47" s="107"/>
      <c r="I47" s="107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>
      <c r="A48" s="89" t="s">
        <v>42</v>
      </c>
      <c r="B48" s="90"/>
      <c r="C48" s="90"/>
      <c r="D48" s="90"/>
      <c r="E48" s="90"/>
      <c r="F48" s="90"/>
      <c r="G48" s="90"/>
      <c r="H48" s="90"/>
      <c r="I48" s="90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>
      <c r="A50" s="42"/>
      <c r="B50" s="42"/>
      <c r="C50" s="42"/>
      <c r="D50" s="42"/>
      <c r="E50" s="42"/>
      <c r="F50" s="42"/>
      <c r="G50" s="42"/>
      <c r="H50" s="42"/>
      <c r="I50" s="42"/>
    </row>
    <row r="51" spans="1:25">
      <c r="A51" s="42"/>
      <c r="B51" s="42"/>
      <c r="C51" s="42"/>
      <c r="D51" s="42"/>
      <c r="E51" s="42"/>
      <c r="F51" s="42"/>
      <c r="G51" s="42"/>
      <c r="H51" s="42"/>
      <c r="I51" s="42"/>
    </row>
    <row r="52" spans="1:25">
      <c r="A52" s="42"/>
      <c r="B52" s="42"/>
      <c r="C52" s="42"/>
      <c r="D52" s="42"/>
      <c r="E52" s="42"/>
      <c r="F52" s="42"/>
      <c r="G52" s="42"/>
      <c r="H52" s="42"/>
      <c r="I52" s="42"/>
    </row>
    <row r="53" spans="1:25">
      <c r="A53" s="42"/>
      <c r="B53" s="42"/>
      <c r="C53" s="42"/>
      <c r="D53" s="42"/>
      <c r="E53" s="42"/>
      <c r="F53" s="42"/>
      <c r="G53" s="42"/>
      <c r="H53" s="42"/>
      <c r="I53" s="42"/>
    </row>
    <row r="54" spans="1:25">
      <c r="A54" s="42"/>
      <c r="B54" s="42"/>
      <c r="C54" s="42"/>
      <c r="D54" s="42"/>
      <c r="E54" s="42"/>
      <c r="F54" s="42"/>
      <c r="G54" s="42"/>
      <c r="H54" s="42"/>
      <c r="I54" s="42"/>
    </row>
    <row r="55" spans="1:25">
      <c r="A55" s="42"/>
      <c r="B55" s="42"/>
      <c r="C55" s="42"/>
      <c r="D55" s="42"/>
      <c r="E55" s="42"/>
      <c r="F55" s="42"/>
      <c r="G55" s="42"/>
      <c r="H55" s="42"/>
      <c r="I55" s="42"/>
    </row>
    <row r="56" spans="1:25">
      <c r="A56" s="42"/>
      <c r="B56" s="42"/>
      <c r="C56" s="42"/>
      <c r="D56" s="42"/>
      <c r="E56" s="42"/>
      <c r="F56" s="42"/>
      <c r="G56" s="42"/>
      <c r="H56" s="42"/>
      <c r="I56" s="42"/>
    </row>
    <row r="57" spans="1:25">
      <c r="A57" s="42"/>
      <c r="B57" s="42"/>
      <c r="C57" s="42"/>
      <c r="D57" s="42"/>
      <c r="E57" s="42"/>
      <c r="F57" s="42"/>
      <c r="G57" s="42"/>
      <c r="H57" s="42"/>
      <c r="I57" s="42"/>
    </row>
    <row r="58" spans="1:25">
      <c r="A58" s="42"/>
      <c r="B58" s="42"/>
      <c r="C58" s="42"/>
      <c r="D58" s="42"/>
      <c r="E58" s="42"/>
      <c r="F58" s="42"/>
      <c r="G58" s="42"/>
      <c r="H58" s="42"/>
      <c r="I58" s="42"/>
    </row>
    <row r="59" spans="1:25">
      <c r="A59" s="42"/>
      <c r="B59" s="42"/>
      <c r="C59" s="42"/>
      <c r="D59" s="42"/>
      <c r="E59" s="42"/>
      <c r="F59" s="42"/>
      <c r="G59" s="42"/>
      <c r="H59" s="42"/>
      <c r="I59" s="42"/>
    </row>
    <row r="60" spans="1:25">
      <c r="A60" s="42"/>
      <c r="B60" s="42"/>
      <c r="C60" s="42"/>
      <c r="D60" s="42"/>
      <c r="E60" s="42"/>
      <c r="F60" s="42"/>
      <c r="G60" s="42"/>
      <c r="H60" s="42"/>
      <c r="I60" s="42"/>
    </row>
    <row r="61" spans="1:25">
      <c r="A61" s="42"/>
      <c r="B61" s="42"/>
      <c r="C61" s="42"/>
      <c r="D61" s="42"/>
      <c r="E61" s="42"/>
      <c r="F61" s="42"/>
      <c r="G61" s="42"/>
      <c r="H61" s="42"/>
      <c r="I61" s="42"/>
    </row>
    <row r="62" spans="1:25">
      <c r="A62" s="42"/>
      <c r="B62" s="42"/>
      <c r="C62" s="42"/>
      <c r="D62" s="42"/>
      <c r="E62" s="42"/>
      <c r="F62" s="42"/>
      <c r="G62" s="42"/>
      <c r="H62" s="42"/>
      <c r="I62" s="42"/>
    </row>
    <row r="63" spans="1:25">
      <c r="A63" s="42"/>
      <c r="B63" s="42"/>
      <c r="C63" s="42"/>
      <c r="D63" s="42"/>
      <c r="E63" s="42"/>
      <c r="F63" s="42"/>
      <c r="G63" s="42"/>
      <c r="H63" s="42"/>
      <c r="I63" s="42"/>
    </row>
    <row r="64" spans="1:25">
      <c r="A64" s="42"/>
      <c r="B64" s="42"/>
      <c r="C64" s="42"/>
      <c r="D64" s="42"/>
      <c r="E64" s="42"/>
      <c r="F64" s="42"/>
      <c r="G64" s="42"/>
      <c r="H64" s="42"/>
      <c r="I64" s="42"/>
    </row>
    <row r="65" spans="1:9">
      <c r="A65" s="42"/>
      <c r="B65" s="42"/>
      <c r="C65" s="42"/>
      <c r="D65" s="42"/>
      <c r="E65" s="42"/>
      <c r="F65" s="42"/>
      <c r="G65" s="42"/>
      <c r="H65" s="42"/>
      <c r="I65" s="42"/>
    </row>
  </sheetData>
  <sheetProtection algorithmName="SHA-512" hashValue="TQqG+dtYaUgZWGSyXRt47x3NzinvSJvurIbW3hE7l7ijfesLi2Ch2lOWKb0c8gvCiMk4iPsfzwI975aVi0L2vA==" saltValue="W5YDo+3w1fh/vs1oK3ipZQ==" spinCount="100000" sheet="1" formatCells="0" formatColumns="0" formatRows="0" selectLockedCells="1" sort="0" autoFilter="0" pivotTables="0"/>
  <mergeCells count="39">
    <mergeCell ref="B12:C12"/>
    <mergeCell ref="C20:G20"/>
    <mergeCell ref="A35:I35"/>
    <mergeCell ref="C18:G18"/>
    <mergeCell ref="A33:A34"/>
    <mergeCell ref="C33:G33"/>
    <mergeCell ref="C34:G34"/>
    <mergeCell ref="A15:H15"/>
    <mergeCell ref="A42:I47"/>
    <mergeCell ref="A41:I41"/>
    <mergeCell ref="A2:H2"/>
    <mergeCell ref="A18:A31"/>
    <mergeCell ref="B26:E26"/>
    <mergeCell ref="B25:H25"/>
    <mergeCell ref="B27:E27"/>
    <mergeCell ref="B28:E28"/>
    <mergeCell ref="B29:E29"/>
    <mergeCell ref="B30:E30"/>
    <mergeCell ref="F26:G26"/>
    <mergeCell ref="A17:I17"/>
    <mergeCell ref="A8:I8"/>
    <mergeCell ref="A6:I6"/>
    <mergeCell ref="A9:A13"/>
    <mergeCell ref="A1:I1"/>
    <mergeCell ref="C38:G38"/>
    <mergeCell ref="C39:G39"/>
    <mergeCell ref="C40:G40"/>
    <mergeCell ref="A3:H3"/>
    <mergeCell ref="A4:H4"/>
    <mergeCell ref="A5:H5"/>
    <mergeCell ref="B9:C9"/>
    <mergeCell ref="B10:C10"/>
    <mergeCell ref="D9:E9"/>
    <mergeCell ref="B13:C13"/>
    <mergeCell ref="D10:E10"/>
    <mergeCell ref="B11:C11"/>
    <mergeCell ref="C36:G36"/>
    <mergeCell ref="C37:G37"/>
    <mergeCell ref="C19:H19"/>
  </mergeCells>
  <conditionalFormatting sqref="A36">
    <cfRule type="expression" dxfId="4" priority="4">
      <formula>$F$10&lt;&gt;0</formula>
    </cfRule>
  </conditionalFormatting>
  <conditionalFormatting sqref="A37">
    <cfRule type="expression" dxfId="3" priority="3">
      <formula>$F$11&lt;&gt;0</formula>
    </cfRule>
  </conditionalFormatting>
  <conditionalFormatting sqref="A38">
    <cfRule type="expression" dxfId="2" priority="2">
      <formula>$F$12&lt;&gt;0</formula>
    </cfRule>
  </conditionalFormatting>
  <conditionalFormatting sqref="A39">
    <cfRule type="expression" dxfId="1" priority="1">
      <formula>$F$13&lt;&gt;0</formula>
    </cfRule>
  </conditionalFormatting>
  <hyperlinks>
    <hyperlink ref="A48" r:id="rId1" xr:uid="{54F4A36F-37FD-4830-9645-B934AA9843EF}"/>
  </hyperlinks>
  <pageMargins left="0.2" right="0.2" top="0.75" bottom="0.75" header="0.3" footer="0.3"/>
  <pageSetup orientation="portrait" r:id="rId2"/>
  <rowBreaks count="1" manualBreakCount="1">
    <brk id="3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Personne à charge" error="Inscrivez 0 ou 1" promptTitle="Première personne à charge" prompt="Inscrivez 1 si l'employé à au moins 1 personne à charge" xr:uid="{2A874AAB-37C2-4FE0-A59C-697E70BD1E97}">
          <x14:formula1>
            <xm:f>Instructions!$P$2:$P$3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2657-BF21-4245-8318-4B80BF145B42}">
  <dimension ref="A1:Q22"/>
  <sheetViews>
    <sheetView workbookViewId="0">
      <selection activeCell="F24" sqref="F24"/>
    </sheetView>
  </sheetViews>
  <sheetFormatPr baseColWidth="10" defaultRowHeight="14.5"/>
  <cols>
    <col min="7" max="7" width="39.08984375" customWidth="1"/>
    <col min="9" max="9" width="25" customWidth="1"/>
  </cols>
  <sheetData>
    <row r="1" spans="1:17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>
      <c r="A2" s="106" t="s">
        <v>5</v>
      </c>
      <c r="B2" s="101" t="s">
        <v>19</v>
      </c>
      <c r="C2" s="101"/>
      <c r="D2" s="103" t="s">
        <v>22</v>
      </c>
      <c r="E2" s="103"/>
      <c r="F2" s="82" t="s">
        <v>10</v>
      </c>
      <c r="G2" s="82"/>
      <c r="H2" s="83" t="s">
        <v>11</v>
      </c>
      <c r="I2" s="82"/>
      <c r="J2" s="91"/>
      <c r="K2" s="91"/>
      <c r="L2" s="91"/>
      <c r="M2" s="91"/>
      <c r="N2" s="91"/>
      <c r="O2" s="91"/>
      <c r="P2" s="91"/>
      <c r="Q2" s="91"/>
    </row>
    <row r="3" spans="1:17" ht="43.5">
      <c r="A3" s="106"/>
      <c r="B3" s="102" t="s">
        <v>16</v>
      </c>
      <c r="C3" s="102"/>
      <c r="D3" s="104"/>
      <c r="E3" s="104"/>
      <c r="F3" s="33"/>
      <c r="G3" s="33" t="s">
        <v>75</v>
      </c>
      <c r="H3" s="33"/>
      <c r="I3" s="33" t="s">
        <v>76</v>
      </c>
      <c r="J3" s="91"/>
      <c r="K3" s="91"/>
      <c r="L3" s="91"/>
      <c r="M3" s="91"/>
      <c r="N3" s="91"/>
      <c r="O3" s="91"/>
      <c r="P3" s="91"/>
      <c r="Q3" s="91"/>
    </row>
    <row r="4" spans="1:17" ht="43.5">
      <c r="A4" s="106"/>
      <c r="B4" s="102" t="s">
        <v>18</v>
      </c>
      <c r="C4" s="102"/>
      <c r="D4" s="84"/>
      <c r="E4" s="84"/>
      <c r="F4" s="33"/>
      <c r="G4" s="33" t="s">
        <v>74</v>
      </c>
      <c r="H4" s="33"/>
      <c r="I4" s="33" t="s">
        <v>76</v>
      </c>
      <c r="J4" s="91"/>
      <c r="K4" s="91"/>
      <c r="L4" s="91"/>
      <c r="M4" s="91"/>
      <c r="N4" s="91"/>
      <c r="O4" s="91"/>
      <c r="P4" s="91"/>
      <c r="Q4" s="91"/>
    </row>
    <row r="5" spans="1:17" ht="43.5">
      <c r="A5" s="106"/>
      <c r="B5" s="102" t="s">
        <v>20</v>
      </c>
      <c r="C5" s="102"/>
      <c r="D5" s="84"/>
      <c r="E5" s="84"/>
      <c r="F5" s="33"/>
      <c r="G5" s="33" t="s">
        <v>73</v>
      </c>
      <c r="H5" s="33"/>
      <c r="I5" s="33" t="s">
        <v>76</v>
      </c>
      <c r="J5" s="91"/>
      <c r="K5" s="91"/>
      <c r="L5" s="91"/>
      <c r="M5" s="91"/>
      <c r="N5" s="91"/>
      <c r="O5" s="91"/>
      <c r="P5" s="91"/>
      <c r="Q5" s="91"/>
    </row>
    <row r="6" spans="1:17" ht="43.5">
      <c r="A6" s="106"/>
      <c r="B6" s="102" t="s">
        <v>21</v>
      </c>
      <c r="C6" s="102"/>
      <c r="D6" s="84"/>
      <c r="E6" s="84"/>
      <c r="F6" s="33"/>
      <c r="G6" s="33" t="s">
        <v>72</v>
      </c>
      <c r="H6" s="33"/>
      <c r="I6" s="33" t="s">
        <v>76</v>
      </c>
      <c r="J6" s="91"/>
      <c r="K6" s="91"/>
      <c r="L6" s="91"/>
      <c r="M6" s="91"/>
      <c r="N6" s="91"/>
      <c r="O6" s="91"/>
      <c r="P6" s="91"/>
      <c r="Q6" s="91"/>
    </row>
    <row r="7" spans="1:17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ht="15.5">
      <c r="A9" s="114" t="s">
        <v>28</v>
      </c>
      <c r="B9" s="114"/>
      <c r="C9" s="114"/>
      <c r="D9" s="114"/>
      <c r="E9" s="114"/>
      <c r="F9" s="114"/>
      <c r="G9" s="114"/>
      <c r="H9" s="114"/>
      <c r="I9" s="114"/>
      <c r="J9" s="91"/>
      <c r="K9" s="91"/>
      <c r="L9" s="91"/>
      <c r="M9" s="91"/>
      <c r="N9" s="91"/>
      <c r="O9" s="91"/>
      <c r="P9" s="91"/>
      <c r="Q9" s="91"/>
    </row>
    <row r="10" spans="1:17" ht="23.5" customHeight="1">
      <c r="A10" s="110" t="s">
        <v>6</v>
      </c>
      <c r="B10" s="18"/>
      <c r="C10" s="118" t="s">
        <v>29</v>
      </c>
      <c r="D10" s="118"/>
      <c r="E10" s="118"/>
      <c r="F10" s="118"/>
      <c r="G10" s="118"/>
      <c r="H10" s="19">
        <f>SUM(I2:I5)</f>
        <v>0</v>
      </c>
      <c r="I10" s="5"/>
      <c r="J10" s="91"/>
      <c r="K10" s="91"/>
      <c r="L10" s="91"/>
      <c r="M10" s="91"/>
      <c r="N10" s="91"/>
      <c r="O10" s="91"/>
      <c r="P10" s="91"/>
      <c r="Q10" s="91"/>
    </row>
    <row r="11" spans="1:17" ht="15.5" customHeight="1">
      <c r="A11" s="110"/>
      <c r="B11" s="81"/>
      <c r="C11" s="105" t="s">
        <v>31</v>
      </c>
      <c r="D11" s="105"/>
      <c r="E11" s="105"/>
      <c r="F11" s="105"/>
      <c r="G11" s="105"/>
      <c r="H11" s="105"/>
      <c r="I11" s="20"/>
      <c r="J11" s="91"/>
      <c r="K11" s="91"/>
      <c r="L11" s="91"/>
      <c r="M11" s="91"/>
      <c r="N11" s="91"/>
      <c r="O11" s="91"/>
      <c r="P11" s="91"/>
      <c r="Q11" s="91"/>
    </row>
    <row r="12" spans="1:17" ht="21" customHeight="1">
      <c r="A12" s="110"/>
      <c r="B12" s="87">
        <v>0</v>
      </c>
      <c r="C12" s="116" t="s">
        <v>77</v>
      </c>
      <c r="D12" s="116"/>
      <c r="E12" s="116"/>
      <c r="F12" s="116"/>
      <c r="G12" s="116"/>
      <c r="H12" s="47"/>
      <c r="I12" s="20"/>
      <c r="J12" s="91"/>
      <c r="K12" s="91"/>
      <c r="L12" s="91"/>
      <c r="M12" s="91"/>
      <c r="N12" s="91"/>
      <c r="O12" s="91"/>
      <c r="P12" s="91"/>
      <c r="Q12" s="91"/>
    </row>
    <row r="13" spans="1:17">
      <c r="A13" s="91"/>
      <c r="B13" s="91" t="s">
        <v>78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>
      <c r="A15" s="92" t="s">
        <v>80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>
      <c r="A16" s="91">
        <v>1</v>
      </c>
      <c r="B16" s="91" t="s">
        <v>81</v>
      </c>
      <c r="C16" s="91" t="s">
        <v>83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>
      <c r="A17" s="91">
        <v>2</v>
      </c>
      <c r="B17" s="91" t="s">
        <v>82</v>
      </c>
      <c r="C17" s="93" t="s">
        <v>86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>
      <c r="A18" s="91">
        <v>3</v>
      </c>
      <c r="B18" s="91" t="s">
        <v>84</v>
      </c>
      <c r="C18" s="91" t="s">
        <v>85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</sheetData>
  <sheetProtection algorithmName="SHA-512" hashValue="FopzsEJZHVKWWOw0SP5gDeK5/sGTc8rMcIAYS5JL9ilO6mX4b12PqEhd+n4wmAo6gkupbY5hM+iBR9bPLYvwww==" saltValue="gA2AtPpOeCJpyICodNvXiQ==" spinCount="100000" sheet="1" objects="1" scenarios="1"/>
  <mergeCells count="13">
    <mergeCell ref="A10:A12"/>
    <mergeCell ref="B6:C6"/>
    <mergeCell ref="A2:A6"/>
    <mergeCell ref="A9:I9"/>
    <mergeCell ref="C10:G10"/>
    <mergeCell ref="C11:H11"/>
    <mergeCell ref="C12:G12"/>
    <mergeCell ref="B2:C2"/>
    <mergeCell ref="D2:E2"/>
    <mergeCell ref="B3:C3"/>
    <mergeCell ref="D3:E3"/>
    <mergeCell ref="B4:C4"/>
    <mergeCell ref="B5:C5"/>
  </mergeCells>
  <hyperlinks>
    <hyperlink ref="C17" r:id="rId1" xr:uid="{3C31EB9F-9197-4C9B-B8E4-BED697DFA79C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Personne à charge" error="Inscrivez 0 ou 1" promptTitle="Première personne à charge" prompt="Inscrivez 1 si l'employé à au moins 1 personne à charge" xr:uid="{68E170EE-05D4-48EB-B1AA-682201DEF330}">
          <x14:formula1>
            <xm:f>Instructions!$P$2:$P$3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C6AD-66AF-438F-8226-4BD20EA1B59E}">
  <sheetPr>
    <tabColor rgb="FFFF0000"/>
  </sheetPr>
  <dimension ref="A1:XFC61"/>
  <sheetViews>
    <sheetView workbookViewId="0">
      <selection activeCell="B19" sqref="B19"/>
    </sheetView>
  </sheetViews>
  <sheetFormatPr baseColWidth="10" defaultColWidth="11.453125" defaultRowHeight="14.5"/>
  <cols>
    <col min="1" max="1" width="6.54296875" style="1" customWidth="1"/>
    <col min="2" max="2" width="3.26953125" style="1" customWidth="1"/>
    <col min="3" max="3" width="22.453125" style="1" customWidth="1"/>
    <col min="4" max="4" width="9.81640625" style="1" customWidth="1"/>
    <col min="5" max="5" width="2.1796875" style="1" bestFit="1" customWidth="1"/>
    <col min="6" max="6" width="12.81640625" style="1" customWidth="1"/>
    <col min="7" max="7" width="12.7265625" style="1" customWidth="1"/>
    <col min="8" max="8" width="15.26953125" style="1" customWidth="1"/>
    <col min="9" max="9" width="17.1796875" style="1" customWidth="1"/>
    <col min="10" max="16384" width="11.453125" style="1"/>
  </cols>
  <sheetData>
    <row r="1" spans="1:25 16383:16383" ht="18.5">
      <c r="A1" s="109" t="s">
        <v>14</v>
      </c>
      <c r="B1" s="109"/>
      <c r="C1" s="109"/>
      <c r="D1" s="109"/>
      <c r="E1" s="109"/>
      <c r="F1" s="109"/>
      <c r="G1" s="109"/>
      <c r="H1" s="109"/>
      <c r="I1" s="85">
        <f>Instructions!A1</f>
        <v>45016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XFC1" s="1" t="s">
        <v>52</v>
      </c>
    </row>
    <row r="2" spans="1:25 16383:16383" ht="30" customHeight="1">
      <c r="A2" s="96" t="s">
        <v>0</v>
      </c>
      <c r="B2" s="97"/>
      <c r="C2" s="97"/>
      <c r="D2" s="97"/>
      <c r="E2" s="97"/>
      <c r="F2" s="97"/>
      <c r="G2" s="97"/>
      <c r="H2" s="97"/>
      <c r="I2" s="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 16383:16383">
      <c r="A3" s="98" t="s">
        <v>1</v>
      </c>
      <c r="B3" s="99"/>
      <c r="C3" s="99"/>
      <c r="D3" s="99"/>
      <c r="E3" s="99"/>
      <c r="F3" s="99"/>
      <c r="G3" s="99"/>
      <c r="H3" s="99"/>
      <c r="I3" s="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 16383:16383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7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 16383:16383" ht="15.5">
      <c r="A5" s="115" t="s">
        <v>4</v>
      </c>
      <c r="B5" s="115"/>
      <c r="C5" s="115"/>
      <c r="D5" s="115"/>
      <c r="E5" s="115"/>
      <c r="F5" s="115"/>
      <c r="G5" s="115"/>
      <c r="H5" s="115"/>
      <c r="I5" s="11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 16383:16383" ht="15.75" customHeight="1">
      <c r="A6" s="7"/>
      <c r="B6" s="7"/>
      <c r="C6" s="7"/>
      <c r="D6" s="7"/>
      <c r="E6" s="7"/>
      <c r="F6" s="7"/>
      <c r="G6" s="7"/>
      <c r="H6" s="7"/>
      <c r="I6" s="7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 16383:16383" ht="15.75" customHeight="1">
      <c r="A7" s="114" t="s">
        <v>27</v>
      </c>
      <c r="B7" s="114"/>
      <c r="C7" s="114"/>
      <c r="D7" s="114"/>
      <c r="E7" s="114"/>
      <c r="F7" s="114"/>
      <c r="G7" s="114"/>
      <c r="H7" s="114"/>
      <c r="I7" s="114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 16383:16383" s="3" customFormat="1" ht="15" customHeight="1">
      <c r="A8" s="106" t="s">
        <v>5</v>
      </c>
      <c r="B8" s="101" t="s">
        <v>19</v>
      </c>
      <c r="C8" s="101"/>
      <c r="D8" s="103" t="s">
        <v>22</v>
      </c>
      <c r="E8" s="103"/>
      <c r="F8" s="53" t="s">
        <v>10</v>
      </c>
      <c r="G8" s="54" t="s">
        <v>11</v>
      </c>
      <c r="H8" s="54" t="s">
        <v>17</v>
      </c>
      <c r="I8" s="40" t="s">
        <v>26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 16383:16383" ht="15.75" customHeight="1">
      <c r="A9" s="106"/>
      <c r="B9" s="102" t="s">
        <v>16</v>
      </c>
      <c r="C9" s="102"/>
      <c r="D9" s="104">
        <f>Instructions!E7</f>
        <v>328.27</v>
      </c>
      <c r="E9" s="104"/>
      <c r="F9" s="33"/>
      <c r="G9" s="33"/>
      <c r="H9" s="8">
        <f>F9*G9</f>
        <v>0</v>
      </c>
      <c r="I9" s="8">
        <f>IF(F9&gt;0,D9,0)</f>
        <v>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 16383:16383" s="2" customFormat="1" ht="28.5" customHeight="1">
      <c r="A10" s="106"/>
      <c r="B10" s="102" t="s">
        <v>18</v>
      </c>
      <c r="C10" s="102"/>
      <c r="D10" s="51">
        <f>Instructions!E8</f>
        <v>656.54</v>
      </c>
      <c r="E10" s="51"/>
      <c r="F10" s="33"/>
      <c r="G10" s="33"/>
      <c r="H10" s="8">
        <f t="shared" ref="H10:H12" si="0">F10*G10</f>
        <v>0</v>
      </c>
      <c r="I10" s="8">
        <f t="shared" ref="I10:I12" si="1">IF(F10&gt;0,D10,0)</f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 16383:16383" s="2" customFormat="1" ht="28.5" customHeight="1">
      <c r="A11" s="106"/>
      <c r="B11" s="102" t="s">
        <v>20</v>
      </c>
      <c r="C11" s="102"/>
      <c r="D11" s="51">
        <f>Instructions!E9</f>
        <v>711.25</v>
      </c>
      <c r="E11" s="51"/>
      <c r="F11" s="33"/>
      <c r="G11" s="33"/>
      <c r="H11" s="8">
        <f t="shared" si="0"/>
        <v>0</v>
      </c>
      <c r="I11" s="8">
        <f t="shared" si="1"/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 16383:16383" ht="30" customHeight="1">
      <c r="A12" s="106"/>
      <c r="B12" s="102" t="s">
        <v>21</v>
      </c>
      <c r="C12" s="102"/>
      <c r="D12" s="51">
        <f>Instructions!E10</f>
        <v>1422.5</v>
      </c>
      <c r="E12" s="51"/>
      <c r="F12" s="33"/>
      <c r="G12" s="33"/>
      <c r="H12" s="8">
        <f t="shared" si="0"/>
        <v>0</v>
      </c>
      <c r="I12" s="8">
        <f t="shared" si="1"/>
        <v>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 16383:16383" ht="8.25" customHeight="1">
      <c r="A13" s="48"/>
      <c r="B13" s="50"/>
      <c r="C13" s="50"/>
      <c r="D13" s="41"/>
      <c r="E13" s="41"/>
      <c r="F13" s="6"/>
      <c r="G13" s="6"/>
      <c r="H13" s="8"/>
      <c r="I13" s="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 16383:16383" ht="30" customHeight="1">
      <c r="A14" s="106" t="s">
        <v>34</v>
      </c>
      <c r="B14" s="106"/>
      <c r="C14" s="106"/>
      <c r="D14" s="106"/>
      <c r="E14" s="106"/>
      <c r="F14" s="106"/>
      <c r="G14" s="106"/>
      <c r="H14" s="106"/>
      <c r="I14" s="8">
        <f>SUM(H9:H12)</f>
        <v>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 16383:16383" ht="8.25" customHeight="1">
      <c r="A15" s="34"/>
      <c r="B15" s="34"/>
      <c r="C15" s="34"/>
      <c r="D15" s="34"/>
      <c r="E15" s="34"/>
      <c r="F15" s="34"/>
      <c r="G15" s="35"/>
      <c r="H15" s="35"/>
      <c r="I15" s="35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 16383:16383" ht="15" customHeight="1">
      <c r="A16" s="114" t="s">
        <v>28</v>
      </c>
      <c r="B16" s="114"/>
      <c r="C16" s="114"/>
      <c r="D16" s="114"/>
      <c r="E16" s="114"/>
      <c r="F16" s="114"/>
      <c r="G16" s="114"/>
      <c r="H16" s="114"/>
      <c r="I16" s="114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s="2" customFormat="1" ht="24.75" customHeight="1">
      <c r="A17" s="110" t="s">
        <v>6</v>
      </c>
      <c r="B17" s="18"/>
      <c r="C17" s="118" t="s">
        <v>29</v>
      </c>
      <c r="D17" s="118"/>
      <c r="E17" s="118"/>
      <c r="F17" s="118"/>
      <c r="G17" s="118"/>
      <c r="H17" s="19">
        <f>SUM(I9:I12)</f>
        <v>0</v>
      </c>
      <c r="I17" s="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5" customHeight="1">
      <c r="A18" s="110"/>
      <c r="B18" s="52"/>
      <c r="C18" s="105" t="s">
        <v>31</v>
      </c>
      <c r="D18" s="105"/>
      <c r="E18" s="105"/>
      <c r="F18" s="105"/>
      <c r="G18" s="105"/>
      <c r="H18" s="105"/>
      <c r="I18" s="2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.75" customHeight="1">
      <c r="A19" s="110"/>
      <c r="B19" s="37">
        <v>0</v>
      </c>
      <c r="C19" s="116" t="s">
        <v>36</v>
      </c>
      <c r="D19" s="116"/>
      <c r="E19" s="116"/>
      <c r="F19" s="116"/>
      <c r="G19" s="116"/>
      <c r="H19" s="47"/>
      <c r="I19" s="20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29">
      <c r="A20" s="110"/>
      <c r="B20" s="52"/>
      <c r="C20" s="52" t="s">
        <v>9</v>
      </c>
      <c r="D20" s="11">
        <f>Instructions!F7</f>
        <v>131.31</v>
      </c>
      <c r="E20" s="12"/>
      <c r="F20" s="13"/>
      <c r="G20" s="14">
        <f>IF(I9&lt;&gt;0,(D20*$B$19),0)</f>
        <v>0</v>
      </c>
      <c r="H20" s="52" t="s">
        <v>2</v>
      </c>
      <c r="I20" s="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29">
      <c r="A21" s="110"/>
      <c r="B21" s="52"/>
      <c r="C21" s="52" t="s">
        <v>9</v>
      </c>
      <c r="D21" s="11">
        <f>Instructions!F8</f>
        <v>262.62</v>
      </c>
      <c r="E21" s="12"/>
      <c r="F21" s="13"/>
      <c r="G21" s="14">
        <f t="shared" ref="G21:G23" si="2">IF(I10&lt;&gt;0,(D21*$B$19),0)</f>
        <v>0</v>
      </c>
      <c r="H21" s="52"/>
      <c r="I21" s="9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29">
      <c r="A22" s="110"/>
      <c r="B22" s="52"/>
      <c r="C22" s="52" t="s">
        <v>9</v>
      </c>
      <c r="D22" s="11">
        <f>Instructions!F9</f>
        <v>284.51</v>
      </c>
      <c r="E22" s="12"/>
      <c r="F22" s="13"/>
      <c r="G22" s="14">
        <f t="shared" si="2"/>
        <v>0</v>
      </c>
      <c r="H22" s="52"/>
      <c r="I22" s="9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29">
      <c r="A23" s="110"/>
      <c r="B23" s="52"/>
      <c r="C23" s="52" t="s">
        <v>9</v>
      </c>
      <c r="D23" s="11">
        <f>Instructions!F10</f>
        <v>569.01</v>
      </c>
      <c r="E23" s="12"/>
      <c r="F23" s="13"/>
      <c r="G23" s="14">
        <f t="shared" si="2"/>
        <v>0</v>
      </c>
      <c r="H23" s="19">
        <f>SUM(G20:G23)</f>
        <v>0</v>
      </c>
      <c r="I23" s="7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5" customHeight="1">
      <c r="A24" s="110"/>
      <c r="B24" s="112" t="s">
        <v>30</v>
      </c>
      <c r="C24" s="112"/>
      <c r="D24" s="112"/>
      <c r="E24" s="112"/>
      <c r="F24" s="112"/>
      <c r="G24" s="112"/>
      <c r="H24" s="112"/>
      <c r="I24" s="9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45" customHeight="1">
      <c r="A25" s="110"/>
      <c r="B25" s="111" t="s">
        <v>32</v>
      </c>
      <c r="C25" s="111"/>
      <c r="D25" s="111"/>
      <c r="E25" s="111"/>
      <c r="F25" s="113"/>
      <c r="G25" s="113"/>
      <c r="H25" s="36" t="s">
        <v>2</v>
      </c>
      <c r="I25" s="9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>
      <c r="A26" s="110"/>
      <c r="B26" s="111" t="s">
        <v>7</v>
      </c>
      <c r="C26" s="111"/>
      <c r="D26" s="111"/>
      <c r="E26" s="111"/>
      <c r="F26" s="21">
        <f>Instructions!G7</f>
        <v>65.655000000000001</v>
      </c>
      <c r="G26" s="55">
        <f>IF(I9&lt;&gt;0,F26*$F$25,0)</f>
        <v>0</v>
      </c>
      <c r="H26" s="36"/>
      <c r="I26" s="9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5" customHeight="1">
      <c r="A27" s="110"/>
      <c r="B27" s="111" t="s">
        <v>7</v>
      </c>
      <c r="C27" s="111"/>
      <c r="D27" s="111"/>
      <c r="E27" s="111"/>
      <c r="F27" s="21">
        <f>Instructions!G8</f>
        <v>131.31</v>
      </c>
      <c r="G27" s="55">
        <f>IF(I10&lt;&gt;0,F27*$F$25,0)</f>
        <v>0</v>
      </c>
      <c r="H27" s="36"/>
      <c r="I27" s="9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>
      <c r="A28" s="110"/>
      <c r="B28" s="111" t="s">
        <v>7</v>
      </c>
      <c r="C28" s="111"/>
      <c r="D28" s="111"/>
      <c r="E28" s="111"/>
      <c r="F28" s="21">
        <f>Instructions!G9</f>
        <v>142.255</v>
      </c>
      <c r="G28" s="55">
        <f>IF(I11&lt;&gt;0,F28*$F$25,0)</f>
        <v>0</v>
      </c>
      <c r="H28" s="36"/>
      <c r="I28" s="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5" customHeight="1">
      <c r="A29" s="110"/>
      <c r="B29" s="111" t="s">
        <v>7</v>
      </c>
      <c r="C29" s="111"/>
      <c r="D29" s="111"/>
      <c r="E29" s="111"/>
      <c r="F29" s="21">
        <f>Instructions!G10</f>
        <v>284.505</v>
      </c>
      <c r="G29" s="55">
        <f>IF(I12&lt;&gt;0,F29*$F$25,0)</f>
        <v>0</v>
      </c>
      <c r="H29" s="22">
        <f>SUMIF(B19,"&lt;&gt;0",G26:G29)</f>
        <v>0</v>
      </c>
      <c r="I29" s="7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5" customHeight="1">
      <c r="A30" s="110"/>
      <c r="B30" s="52"/>
      <c r="C30" s="23" t="s">
        <v>8</v>
      </c>
      <c r="D30" s="23"/>
      <c r="E30" s="23"/>
      <c r="F30" s="23"/>
      <c r="G30" s="56" t="s">
        <v>2</v>
      </c>
      <c r="H30" s="9"/>
      <c r="I30" s="22">
        <f>SUM(H17:H29)</f>
        <v>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31.5" customHeight="1">
      <c r="A31" s="24"/>
      <c r="B31" s="24"/>
      <c r="C31" s="23" t="s">
        <v>33</v>
      </c>
      <c r="D31" s="23"/>
      <c r="E31" s="23"/>
      <c r="F31" s="23"/>
      <c r="G31" s="52"/>
      <c r="H31" s="9"/>
      <c r="I31" s="25">
        <f>I14-I30</f>
        <v>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47.25" customHeight="1">
      <c r="A32" s="106" t="s">
        <v>13</v>
      </c>
      <c r="B32" s="48"/>
      <c r="C32" s="111" t="s">
        <v>12</v>
      </c>
      <c r="D32" s="111"/>
      <c r="E32" s="111"/>
      <c r="F32" s="111"/>
      <c r="G32" s="111"/>
      <c r="H32" s="49"/>
      <c r="I32" s="9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30" customHeight="1">
      <c r="A33" s="106"/>
      <c r="B33" s="78" t="s">
        <v>70</v>
      </c>
      <c r="C33" s="80" t="str">
        <f>IF($B$33="*","ATTENTION DOSSIER INCLUANT UNE PENSION ALIMENTAIRE"," ")</f>
        <v>ATTENTION DOSSIER INCLUANT UNE PENSION ALIMENTAIRE</v>
      </c>
      <c r="D33" s="79"/>
      <c r="E33" s="79"/>
      <c r="F33" s="79"/>
      <c r="G33" s="79"/>
      <c r="H33" s="27">
        <f>IF(B33="*",(I31*50%),(I31*30%))</f>
        <v>0</v>
      </c>
      <c r="I33" s="29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20">
      <c r="A34" s="117" t="s">
        <v>37</v>
      </c>
      <c r="B34" s="117"/>
      <c r="C34" s="117"/>
      <c r="D34" s="117"/>
      <c r="E34" s="117"/>
      <c r="F34" s="117"/>
      <c r="G34" s="117"/>
      <c r="H34" s="117"/>
      <c r="I34" s="117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30.75" customHeight="1">
      <c r="A35" s="88" t="str">
        <f>IF(F9&lt;&gt;0,"X","")</f>
        <v/>
      </c>
      <c r="B35" s="30"/>
      <c r="C35" s="95" t="s">
        <v>38</v>
      </c>
      <c r="D35" s="95"/>
      <c r="E35" s="95"/>
      <c r="F35" s="95"/>
      <c r="G35" s="95"/>
      <c r="H35" s="32">
        <f>H33</f>
        <v>0</v>
      </c>
      <c r="I35" s="9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30" customHeight="1">
      <c r="A36" s="81" t="str">
        <f t="shared" ref="A36:A38" si="3">IF(F10&lt;&gt;0,"X","")</f>
        <v/>
      </c>
      <c r="B36" s="30"/>
      <c r="C36" s="95" t="s">
        <v>39</v>
      </c>
      <c r="D36" s="95"/>
      <c r="E36" s="95"/>
      <c r="F36" s="95"/>
      <c r="G36" s="95"/>
      <c r="H36" s="32">
        <f>($H$33)*52/26</f>
        <v>0</v>
      </c>
      <c r="I36" s="9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30.75" customHeight="1">
      <c r="A37" s="81" t="str">
        <f t="shared" si="3"/>
        <v/>
      </c>
      <c r="B37" s="30"/>
      <c r="C37" s="95" t="s">
        <v>40</v>
      </c>
      <c r="D37" s="95"/>
      <c r="E37" s="95"/>
      <c r="F37" s="95"/>
      <c r="G37" s="95"/>
      <c r="H37" s="32">
        <f>($H$33)*52/24</f>
        <v>0</v>
      </c>
      <c r="I37" s="9"/>
      <c r="J37" s="4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25.5" customHeight="1">
      <c r="A38" s="81" t="str">
        <f t="shared" si="3"/>
        <v/>
      </c>
      <c r="B38" s="30"/>
      <c r="C38" s="95" t="s">
        <v>41</v>
      </c>
      <c r="D38" s="95"/>
      <c r="E38" s="95"/>
      <c r="F38" s="95"/>
      <c r="G38" s="95"/>
      <c r="H38" s="32">
        <f>($H$33)*52/12</f>
        <v>0</v>
      </c>
      <c r="I38" s="9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>
      <c r="A39" s="52" t="s">
        <v>2</v>
      </c>
      <c r="B39" s="52"/>
      <c r="C39" s="95" t="s">
        <v>2</v>
      </c>
      <c r="D39" s="95"/>
      <c r="E39" s="95"/>
      <c r="F39" s="95"/>
      <c r="G39" s="95"/>
      <c r="H39" s="52" t="s">
        <v>2</v>
      </c>
      <c r="I39" s="9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28.5" customHeight="1">
      <c r="A40" s="108" t="s">
        <v>15</v>
      </c>
      <c r="B40" s="108"/>
      <c r="C40" s="108"/>
      <c r="D40" s="108"/>
      <c r="E40" s="108"/>
      <c r="F40" s="108"/>
      <c r="G40" s="108"/>
      <c r="H40" s="108"/>
      <c r="I40" s="108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5" customHeight="1">
      <c r="A41" s="107" t="str">
        <f>'Calcul portion saisissable '!A42</f>
        <v>Cette grille de calcul est basée sur la forme de calcul fournie par Revenu Québec, elle ne représente ni l'opinion, ni la décision de Drolet &amp; St-Germain, huissiers Inc. Drolet &amp; St-Germain, huissiers Inc, se dégage de toute responsabilité concernant l'exactitude de ce calcul.</v>
      </c>
      <c r="B41" s="107"/>
      <c r="C41" s="107"/>
      <c r="D41" s="107"/>
      <c r="E41" s="107"/>
      <c r="F41" s="107"/>
      <c r="G41" s="107"/>
      <c r="H41" s="107"/>
      <c r="I41" s="107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>
      <c r="A43" s="107"/>
      <c r="B43" s="107"/>
      <c r="C43" s="107"/>
      <c r="D43" s="107"/>
      <c r="E43" s="107"/>
      <c r="F43" s="107"/>
      <c r="G43" s="107"/>
      <c r="H43" s="107"/>
      <c r="I43" s="107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>
      <c r="A44" s="107"/>
      <c r="B44" s="107"/>
      <c r="C44" s="107"/>
      <c r="D44" s="107"/>
      <c r="E44" s="107"/>
      <c r="F44" s="107"/>
      <c r="G44" s="107"/>
      <c r="H44" s="107"/>
      <c r="I44" s="107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>
      <c r="A45" s="107"/>
      <c r="B45" s="107"/>
      <c r="C45" s="107"/>
      <c r="D45" s="107"/>
      <c r="E45" s="107"/>
      <c r="F45" s="107"/>
      <c r="G45" s="107"/>
      <c r="H45" s="107"/>
      <c r="I45" s="107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>
      <c r="A46" s="107"/>
      <c r="B46" s="107"/>
      <c r="C46" s="107"/>
      <c r="D46" s="107"/>
      <c r="E46" s="107"/>
      <c r="F46" s="107"/>
      <c r="G46" s="107"/>
      <c r="H46" s="107"/>
      <c r="I46" s="107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>
      <c r="A47" s="89" t="s">
        <v>42</v>
      </c>
      <c r="B47" s="90"/>
      <c r="C47" s="90"/>
      <c r="D47" s="90"/>
      <c r="E47" s="90"/>
      <c r="F47" s="90"/>
      <c r="G47" s="90"/>
      <c r="H47" s="90"/>
      <c r="I47" s="90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9">
      <c r="A49" s="42"/>
      <c r="B49" s="42"/>
      <c r="C49" s="42"/>
      <c r="D49" s="42"/>
      <c r="E49" s="42"/>
      <c r="F49" s="42"/>
      <c r="G49" s="42"/>
      <c r="H49" s="42"/>
      <c r="I49" s="42"/>
    </row>
    <row r="50" spans="1:9">
      <c r="A50" s="42"/>
      <c r="B50" s="42"/>
      <c r="C50" s="42"/>
      <c r="D50" s="42"/>
      <c r="E50" s="42"/>
      <c r="F50" s="42"/>
      <c r="G50" s="42"/>
      <c r="H50" s="42"/>
      <c r="I50" s="42"/>
    </row>
    <row r="51" spans="1:9">
      <c r="A51" s="42"/>
      <c r="B51" s="42"/>
      <c r="C51" s="42"/>
      <c r="D51" s="42"/>
      <c r="E51" s="42"/>
      <c r="F51" s="42"/>
      <c r="G51" s="42"/>
      <c r="H51" s="42"/>
      <c r="I51" s="42"/>
    </row>
    <row r="52" spans="1:9">
      <c r="A52" s="42"/>
      <c r="B52" s="42"/>
      <c r="C52" s="42"/>
      <c r="D52" s="42"/>
      <c r="E52" s="42"/>
      <c r="F52" s="42"/>
      <c r="G52" s="42"/>
      <c r="H52" s="42"/>
      <c r="I52" s="42"/>
    </row>
    <row r="53" spans="1:9">
      <c r="A53" s="42"/>
      <c r="B53" s="42"/>
      <c r="C53" s="42"/>
      <c r="D53" s="42"/>
      <c r="E53" s="42"/>
      <c r="F53" s="42"/>
      <c r="G53" s="42"/>
      <c r="H53" s="42"/>
      <c r="I53" s="42"/>
    </row>
    <row r="54" spans="1:9">
      <c r="A54" s="42"/>
      <c r="B54" s="42"/>
      <c r="C54" s="42"/>
      <c r="D54" s="42"/>
      <c r="E54" s="42"/>
      <c r="F54" s="42"/>
      <c r="G54" s="42"/>
      <c r="H54" s="42"/>
      <c r="I54" s="42"/>
    </row>
    <row r="55" spans="1:9">
      <c r="A55" s="42"/>
      <c r="B55" s="42"/>
      <c r="C55" s="42"/>
      <c r="D55" s="42"/>
      <c r="E55" s="42"/>
      <c r="F55" s="42"/>
      <c r="G55" s="42"/>
      <c r="H55" s="42"/>
      <c r="I55" s="42"/>
    </row>
    <row r="56" spans="1:9">
      <c r="A56" s="42"/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  <row r="58" spans="1:9">
      <c r="A58" s="42"/>
      <c r="B58" s="42"/>
      <c r="C58" s="42"/>
      <c r="D58" s="42"/>
      <c r="E58" s="42"/>
      <c r="F58" s="42"/>
      <c r="G58" s="42"/>
      <c r="H58" s="42"/>
      <c r="I58" s="42"/>
    </row>
    <row r="59" spans="1:9">
      <c r="A59" s="42"/>
      <c r="B59" s="42"/>
      <c r="C59" s="42"/>
      <c r="D59" s="42"/>
      <c r="E59" s="42"/>
      <c r="F59" s="42"/>
      <c r="G59" s="42"/>
      <c r="H59" s="42"/>
      <c r="I59" s="42"/>
    </row>
    <row r="60" spans="1:9">
      <c r="A60" s="42"/>
      <c r="B60" s="42"/>
      <c r="C60" s="42"/>
      <c r="D60" s="42"/>
      <c r="E60" s="42"/>
      <c r="F60" s="42"/>
      <c r="G60" s="42"/>
      <c r="H60" s="42"/>
      <c r="I60" s="42"/>
    </row>
    <row r="61" spans="1:9">
      <c r="A61" s="42"/>
      <c r="B61" s="42"/>
      <c r="C61" s="42"/>
      <c r="D61" s="42"/>
      <c r="E61" s="42"/>
      <c r="F61" s="42"/>
      <c r="G61" s="42"/>
      <c r="H61" s="42"/>
      <c r="I61" s="42"/>
    </row>
  </sheetData>
  <sheetProtection algorithmName="SHA-512" hashValue="yAa86JitSXOH2OPsNVVl0fxC1Qqrca6jLDmRn6ooggOmvVyqejeZcydozqKGAqJUaSbpTneeK5Hcxkbi3hQaHg==" saltValue="TkVGNGp11DjxrGB1JEBEBQ==" spinCount="100000" sheet="1" formatCells="0" formatColumns="0" formatRows="0" selectLockedCells="1" sort="0" autoFilter="0" pivotTables="0"/>
  <mergeCells count="37">
    <mergeCell ref="A32:A33"/>
    <mergeCell ref="C32:G32"/>
    <mergeCell ref="A40:I40"/>
    <mergeCell ref="A41:I46"/>
    <mergeCell ref="A34:I34"/>
    <mergeCell ref="C35:G35"/>
    <mergeCell ref="C36:G36"/>
    <mergeCell ref="C37:G37"/>
    <mergeCell ref="C38:G38"/>
    <mergeCell ref="C39:G39"/>
    <mergeCell ref="A14:H14"/>
    <mergeCell ref="A16:I16"/>
    <mergeCell ref="A17:A30"/>
    <mergeCell ref="C17:G17"/>
    <mergeCell ref="C18:H18"/>
    <mergeCell ref="C19:G19"/>
    <mergeCell ref="B24:H24"/>
    <mergeCell ref="B25:E25"/>
    <mergeCell ref="F25:G25"/>
    <mergeCell ref="B26:E26"/>
    <mergeCell ref="B27:E27"/>
    <mergeCell ref="B28:E28"/>
    <mergeCell ref="B29:E29"/>
    <mergeCell ref="A8:A12"/>
    <mergeCell ref="B8:C8"/>
    <mergeCell ref="D8:E8"/>
    <mergeCell ref="B9:C9"/>
    <mergeCell ref="D9:E9"/>
    <mergeCell ref="B10:C10"/>
    <mergeCell ref="B11:C11"/>
    <mergeCell ref="B12:C12"/>
    <mergeCell ref="A7:I7"/>
    <mergeCell ref="A1:H1"/>
    <mergeCell ref="A2:H2"/>
    <mergeCell ref="A3:H3"/>
    <mergeCell ref="A4:H4"/>
    <mergeCell ref="A5:I5"/>
  </mergeCells>
  <conditionalFormatting sqref="A35">
    <cfRule type="expression" dxfId="0" priority="2">
      <formula>$F$9&lt;&gt;0</formula>
    </cfRule>
  </conditionalFormatting>
  <hyperlinks>
    <hyperlink ref="A47" r:id="rId1" xr:uid="{2167A556-670F-4FA1-BD05-106D0B6FE35A}"/>
  </hyperlinks>
  <pageMargins left="0.2" right="0.2" top="0.75" bottom="0.75" header="0.3" footer="0.3"/>
  <pageSetup orientation="portrait" r:id="rId2"/>
  <rowBreaks count="1" manualBreakCount="1">
    <brk id="31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Personne à charge" error="Inscrivez 0 ou 1" promptTitle="Première personne à charge" prompt="Inscrivez 1 si l'employé à au moins 1 personne à charge" xr:uid="{48697785-D901-4739-B81B-ADDD3C65707C}">
          <x14:formula1>
            <xm:f>Instructions!$P$2:$P$3</xm:f>
          </x14:formula1>
          <xm:sqref>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0545-26C4-4034-A118-56D70254EBE4}">
  <dimension ref="A1:Q36"/>
  <sheetViews>
    <sheetView topLeftCell="A13" workbookViewId="0">
      <selection activeCell="H27" sqref="H27"/>
    </sheetView>
  </sheetViews>
  <sheetFormatPr baseColWidth="10" defaultColWidth="11.453125" defaultRowHeight="14.5"/>
  <cols>
    <col min="1" max="1" width="12.1796875" style="58" bestFit="1" customWidth="1"/>
    <col min="2" max="2" width="11.453125" style="58"/>
    <col min="3" max="3" width="11" style="58" customWidth="1"/>
    <col min="4" max="4" width="11.453125" style="58" hidden="1" customWidth="1"/>
    <col min="5" max="7" width="11.453125" style="58"/>
    <col min="8" max="8" width="20.54296875" style="58" bestFit="1" customWidth="1"/>
    <col min="9" max="12" width="11.453125" style="58"/>
    <col min="13" max="13" width="12.7265625" style="58" customWidth="1"/>
    <col min="14" max="15" width="11.453125" style="58"/>
    <col min="16" max="16" width="20.54296875" style="58" customWidth="1"/>
    <col min="17" max="17" width="23.81640625" style="58" customWidth="1"/>
    <col min="18" max="16384" width="11.453125" style="58"/>
  </cols>
  <sheetData>
    <row r="1" spans="1:16">
      <c r="A1" s="57">
        <v>45016</v>
      </c>
      <c r="P1" s="58" t="s">
        <v>35</v>
      </c>
    </row>
    <row r="2" spans="1:16">
      <c r="A2" s="58" t="s">
        <v>23</v>
      </c>
      <c r="P2" s="58">
        <v>0</v>
      </c>
    </row>
    <row r="3" spans="1:16">
      <c r="P3" s="58">
        <v>1</v>
      </c>
    </row>
    <row r="5" spans="1:16" ht="15" customHeight="1">
      <c r="A5" s="126" t="s">
        <v>43</v>
      </c>
      <c r="B5" s="126"/>
      <c r="C5" s="126"/>
      <c r="D5" s="126"/>
      <c r="E5" s="120" t="s">
        <v>44</v>
      </c>
      <c r="F5" s="120"/>
      <c r="G5" s="120"/>
      <c r="H5" s="120"/>
      <c r="I5" s="120"/>
      <c r="J5" s="121" t="s">
        <v>45</v>
      </c>
      <c r="K5" s="121" t="s">
        <v>46</v>
      </c>
      <c r="L5" s="121" t="s">
        <v>47</v>
      </c>
    </row>
    <row r="6" spans="1:16" ht="38.25" customHeight="1">
      <c r="A6" s="126"/>
      <c r="B6" s="126"/>
      <c r="C6" s="126"/>
      <c r="D6" s="126"/>
      <c r="E6" s="59" t="s">
        <v>48</v>
      </c>
      <c r="F6" s="60" t="s">
        <v>68</v>
      </c>
      <c r="G6" s="122" t="s">
        <v>25</v>
      </c>
      <c r="H6" s="122"/>
      <c r="I6" s="61" t="s">
        <v>49</v>
      </c>
      <c r="J6" s="121"/>
      <c r="K6" s="121"/>
      <c r="L6" s="121"/>
    </row>
    <row r="7" spans="1:16" ht="15" customHeight="1">
      <c r="A7" s="125" t="s">
        <v>16</v>
      </c>
      <c r="B7" s="125"/>
      <c r="C7" s="125"/>
      <c r="D7" s="125"/>
      <c r="E7" s="62">
        <v>328.27</v>
      </c>
      <c r="F7" s="63">
        <v>131.31</v>
      </c>
      <c r="G7" s="64">
        <f>F7/2</f>
        <v>65.655000000000001</v>
      </c>
      <c r="H7" s="63" t="s">
        <v>24</v>
      </c>
      <c r="I7" s="65"/>
      <c r="J7" s="65"/>
      <c r="K7" s="66">
        <v>0.3</v>
      </c>
      <c r="L7" s="67" t="s">
        <v>50</v>
      </c>
    </row>
    <row r="8" spans="1:16">
      <c r="A8" s="125" t="s">
        <v>51</v>
      </c>
      <c r="B8" s="125"/>
      <c r="C8" s="125"/>
      <c r="D8" s="125"/>
      <c r="E8" s="62">
        <v>656.54</v>
      </c>
      <c r="F8" s="63">
        <v>262.62</v>
      </c>
      <c r="G8" s="64">
        <f t="shared" ref="G8:G10" si="0">F8/2</f>
        <v>131.31</v>
      </c>
      <c r="H8" s="63"/>
      <c r="I8" s="65"/>
      <c r="J8" s="65"/>
      <c r="K8" s="66">
        <v>0.3</v>
      </c>
      <c r="L8" s="67" t="s">
        <v>50</v>
      </c>
    </row>
    <row r="9" spans="1:16">
      <c r="A9" s="125" t="s">
        <v>20</v>
      </c>
      <c r="B9" s="125"/>
      <c r="C9" s="125"/>
      <c r="D9" s="125"/>
      <c r="E9" s="62">
        <v>711.25</v>
      </c>
      <c r="F9" s="63">
        <v>284.51</v>
      </c>
      <c r="G9" s="64">
        <f t="shared" si="0"/>
        <v>142.255</v>
      </c>
      <c r="H9" s="63"/>
      <c r="I9" s="65"/>
      <c r="J9" s="65"/>
      <c r="K9" s="66">
        <v>0.3</v>
      </c>
      <c r="L9" s="67" t="s">
        <v>50</v>
      </c>
    </row>
    <row r="10" spans="1:16">
      <c r="A10" s="125" t="s">
        <v>21</v>
      </c>
      <c r="B10" s="125"/>
      <c r="C10" s="125"/>
      <c r="D10" s="125"/>
      <c r="E10" s="62">
        <v>1422.5</v>
      </c>
      <c r="F10" s="63">
        <v>569.01</v>
      </c>
      <c r="G10" s="64">
        <f t="shared" si="0"/>
        <v>284.505</v>
      </c>
      <c r="H10" s="63"/>
      <c r="I10" s="65"/>
      <c r="J10" s="65"/>
      <c r="K10" s="66">
        <v>0.3</v>
      </c>
      <c r="L10" s="67" t="s">
        <v>50</v>
      </c>
    </row>
    <row r="11" spans="1:16">
      <c r="A11" s="125"/>
      <c r="B11" s="125"/>
      <c r="C11" s="125"/>
      <c r="D11" s="125"/>
      <c r="E11" s="62"/>
      <c r="F11" s="63"/>
      <c r="G11" s="63"/>
      <c r="H11" s="63"/>
      <c r="I11" s="65"/>
      <c r="J11" s="65"/>
      <c r="K11" s="66"/>
      <c r="L11" s="67"/>
    </row>
    <row r="14" spans="1:16">
      <c r="A14" s="58" t="s">
        <v>62</v>
      </c>
    </row>
    <row r="15" spans="1:16">
      <c r="A15" s="58" t="s">
        <v>63</v>
      </c>
      <c r="E15" s="68" t="s">
        <v>61</v>
      </c>
    </row>
    <row r="17" spans="5:17" ht="15" thickBot="1">
      <c r="E17" s="123" t="s">
        <v>53</v>
      </c>
      <c r="F17" s="124"/>
      <c r="G17" s="124"/>
      <c r="H17" s="124"/>
      <c r="I17" s="124"/>
      <c r="M17" s="58" t="s">
        <v>64</v>
      </c>
    </row>
    <row r="18" spans="5:17" ht="47" thickBot="1">
      <c r="E18" s="69" t="s">
        <v>54</v>
      </c>
      <c r="F18" s="119" t="s">
        <v>57</v>
      </c>
      <c r="G18" s="119" t="s">
        <v>58</v>
      </c>
      <c r="H18" s="119" t="s">
        <v>20</v>
      </c>
      <c r="I18" s="69" t="s">
        <v>26</v>
      </c>
      <c r="K18" s="119" t="s">
        <v>57</v>
      </c>
      <c r="L18" s="119" t="s">
        <v>58</v>
      </c>
      <c r="M18" s="119" t="s">
        <v>20</v>
      </c>
      <c r="N18" s="69"/>
      <c r="P18" s="70" t="s">
        <v>65</v>
      </c>
      <c r="Q18" s="70" t="s">
        <v>66</v>
      </c>
    </row>
    <row r="19" spans="5:17" ht="16" thickBot="1">
      <c r="E19" s="71" t="s">
        <v>55</v>
      </c>
      <c r="F19" s="119"/>
      <c r="G19" s="119"/>
      <c r="H19" s="119"/>
      <c r="I19" s="71" t="s">
        <v>59</v>
      </c>
      <c r="K19" s="119"/>
      <c r="L19" s="119"/>
      <c r="M19" s="119"/>
      <c r="N19" s="71" t="s">
        <v>59</v>
      </c>
      <c r="P19" s="72" t="s">
        <v>67</v>
      </c>
      <c r="Q19" s="73">
        <f t="shared" ref="Q19:Q31" si="1">I21</f>
        <v>1422.5</v>
      </c>
    </row>
    <row r="20" spans="5:17" ht="16" thickBot="1">
      <c r="E20" s="71" t="s">
        <v>56</v>
      </c>
      <c r="F20" s="119"/>
      <c r="G20" s="119"/>
      <c r="H20" s="119"/>
      <c r="I20" s="71"/>
      <c r="K20" s="119"/>
      <c r="L20" s="119"/>
      <c r="M20" s="119"/>
      <c r="N20" s="71"/>
      <c r="P20" s="72">
        <v>1</v>
      </c>
      <c r="Q20" s="73">
        <f t="shared" si="1"/>
        <v>1991.51</v>
      </c>
    </row>
    <row r="21" spans="5:17" ht="16" thickBot="1">
      <c r="E21" s="74" t="s">
        <v>60</v>
      </c>
      <c r="F21" s="75">
        <f>E7</f>
        <v>328.27</v>
      </c>
      <c r="G21" s="75">
        <f>E8</f>
        <v>656.54</v>
      </c>
      <c r="H21" s="75">
        <f>E9</f>
        <v>711.25</v>
      </c>
      <c r="I21" s="127">
        <v>1422.5</v>
      </c>
      <c r="P21" s="72">
        <v>2</v>
      </c>
      <c r="Q21" s="73">
        <f t="shared" si="1"/>
        <v>2276</v>
      </c>
    </row>
    <row r="22" spans="5:17" ht="16" thickBot="1">
      <c r="E22" s="74">
        <v>1</v>
      </c>
      <c r="F22" s="75">
        <v>459.58</v>
      </c>
      <c r="G22" s="75">
        <v>919.16</v>
      </c>
      <c r="H22" s="75">
        <v>995.76</v>
      </c>
      <c r="I22" s="75">
        <v>1991.51</v>
      </c>
      <c r="K22" s="76">
        <f t="shared" ref="K22:K33" si="2">F22-$F$21</f>
        <v>131.31</v>
      </c>
      <c r="L22" s="76">
        <f t="shared" ref="L22:L33" si="3">G22-G$21</f>
        <v>262.62</v>
      </c>
      <c r="M22" s="76">
        <f t="shared" ref="M22:M33" si="4">H22-H$21</f>
        <v>284.51</v>
      </c>
      <c r="N22" s="76">
        <f t="shared" ref="N22:N33" si="5">I22-I$21</f>
        <v>569.01</v>
      </c>
      <c r="P22" s="72">
        <v>3</v>
      </c>
      <c r="Q22" s="73">
        <f t="shared" si="1"/>
        <v>2560.48</v>
      </c>
    </row>
    <row r="23" spans="5:17" ht="16" thickBot="1">
      <c r="E23" s="74">
        <v>2</v>
      </c>
      <c r="F23" s="75">
        <v>525.23</v>
      </c>
      <c r="G23" s="75">
        <v>1050.46</v>
      </c>
      <c r="H23" s="75">
        <v>1138</v>
      </c>
      <c r="I23" s="75">
        <v>2276</v>
      </c>
      <c r="K23" s="76">
        <f t="shared" si="2"/>
        <v>196.96000000000004</v>
      </c>
      <c r="L23" s="76">
        <f t="shared" si="3"/>
        <v>393.92000000000007</v>
      </c>
      <c r="M23" s="76">
        <f t="shared" si="4"/>
        <v>426.75</v>
      </c>
      <c r="N23" s="76">
        <f t="shared" si="5"/>
        <v>853.5</v>
      </c>
      <c r="P23" s="72">
        <v>4</v>
      </c>
      <c r="Q23" s="73">
        <f t="shared" si="1"/>
        <v>2844.96</v>
      </c>
    </row>
    <row r="24" spans="5:17" ht="16" thickBot="1">
      <c r="E24" s="74">
        <v>3</v>
      </c>
      <c r="F24" s="75">
        <v>590.88</v>
      </c>
      <c r="G24" s="75">
        <v>1181.76</v>
      </c>
      <c r="H24" s="75">
        <v>1280.24</v>
      </c>
      <c r="I24" s="75">
        <v>2560.48</v>
      </c>
      <c r="K24" s="76">
        <f t="shared" si="2"/>
        <v>262.61</v>
      </c>
      <c r="L24" s="76">
        <f t="shared" si="3"/>
        <v>525.22</v>
      </c>
      <c r="M24" s="76">
        <f t="shared" si="4"/>
        <v>568.99</v>
      </c>
      <c r="N24" s="76">
        <f t="shared" si="5"/>
        <v>1137.98</v>
      </c>
      <c r="P24" s="72">
        <v>5</v>
      </c>
      <c r="Q24" s="73">
        <f t="shared" si="1"/>
        <v>3129.45</v>
      </c>
    </row>
    <row r="25" spans="5:17" ht="16" thickBot="1">
      <c r="E25" s="74">
        <v>4</v>
      </c>
      <c r="F25" s="75">
        <v>656.53</v>
      </c>
      <c r="G25" s="75">
        <v>1313.06</v>
      </c>
      <c r="H25" s="75">
        <v>1422.48</v>
      </c>
      <c r="I25" s="75">
        <v>2844.96</v>
      </c>
      <c r="K25" s="76">
        <f t="shared" si="2"/>
        <v>328.26</v>
      </c>
      <c r="L25" s="76">
        <f t="shared" si="3"/>
        <v>656.52</v>
      </c>
      <c r="M25" s="76">
        <f t="shared" si="4"/>
        <v>711.23</v>
      </c>
      <c r="N25" s="76">
        <f t="shared" si="5"/>
        <v>1422.46</v>
      </c>
      <c r="P25" s="72">
        <v>6</v>
      </c>
      <c r="Q25" s="73">
        <f t="shared" si="1"/>
        <v>3413.93</v>
      </c>
    </row>
    <row r="26" spans="5:17" ht="16" thickBot="1">
      <c r="E26" s="74">
        <v>5</v>
      </c>
      <c r="F26" s="75">
        <v>722.18</v>
      </c>
      <c r="G26" s="75">
        <v>1444.36</v>
      </c>
      <c r="H26" s="75">
        <v>1564.72</v>
      </c>
      <c r="I26" s="75">
        <v>3129.45</v>
      </c>
      <c r="K26" s="76">
        <f t="shared" si="2"/>
        <v>393.90999999999997</v>
      </c>
      <c r="L26" s="76">
        <f t="shared" si="3"/>
        <v>787.81999999999994</v>
      </c>
      <c r="M26" s="76">
        <f t="shared" si="4"/>
        <v>853.47</v>
      </c>
      <c r="N26" s="76">
        <f t="shared" si="5"/>
        <v>1706.9499999999998</v>
      </c>
      <c r="P26" s="72">
        <v>7</v>
      </c>
      <c r="Q26" s="73">
        <f t="shared" si="1"/>
        <v>3698.41</v>
      </c>
    </row>
    <row r="27" spans="5:17" ht="16" thickBot="1">
      <c r="E27" s="74">
        <v>6</v>
      </c>
      <c r="F27" s="75">
        <v>787.83</v>
      </c>
      <c r="G27" s="75">
        <v>1575.66</v>
      </c>
      <c r="H27" s="75">
        <v>1706.97</v>
      </c>
      <c r="I27" s="75">
        <v>3413.93</v>
      </c>
      <c r="K27" s="76">
        <f t="shared" si="2"/>
        <v>459.56000000000006</v>
      </c>
      <c r="L27" s="76">
        <f t="shared" si="3"/>
        <v>919.12000000000012</v>
      </c>
      <c r="M27" s="76">
        <f t="shared" si="4"/>
        <v>995.72</v>
      </c>
      <c r="N27" s="76">
        <f t="shared" si="5"/>
        <v>1991.4299999999998</v>
      </c>
      <c r="P27" s="72">
        <v>8</v>
      </c>
      <c r="Q27" s="73">
        <f t="shared" si="1"/>
        <v>3982.9</v>
      </c>
    </row>
    <row r="28" spans="5:17" ht="16" thickBot="1">
      <c r="E28" s="74">
        <v>7</v>
      </c>
      <c r="F28" s="75">
        <v>853.48</v>
      </c>
      <c r="G28" s="75">
        <v>1706.96</v>
      </c>
      <c r="H28" s="75">
        <v>1849.21</v>
      </c>
      <c r="I28" s="75">
        <v>3698.41</v>
      </c>
      <c r="K28" s="76">
        <f t="shared" si="2"/>
        <v>525.21</v>
      </c>
      <c r="L28" s="76">
        <f t="shared" si="3"/>
        <v>1050.42</v>
      </c>
      <c r="M28" s="76">
        <f t="shared" si="4"/>
        <v>1137.96</v>
      </c>
      <c r="N28" s="76">
        <f t="shared" si="5"/>
        <v>2275.91</v>
      </c>
      <c r="P28" s="72">
        <v>9</v>
      </c>
      <c r="Q28" s="73">
        <f t="shared" si="1"/>
        <v>4267.38</v>
      </c>
    </row>
    <row r="29" spans="5:17" ht="16" thickBot="1">
      <c r="E29" s="74">
        <v>8</v>
      </c>
      <c r="F29" s="75">
        <v>919.13</v>
      </c>
      <c r="G29" s="75">
        <v>1838.26</v>
      </c>
      <c r="H29" s="75">
        <v>1991.45</v>
      </c>
      <c r="I29" s="75">
        <v>3982.9</v>
      </c>
      <c r="K29" s="76">
        <f t="shared" si="2"/>
        <v>590.86</v>
      </c>
      <c r="L29" s="76">
        <f t="shared" si="3"/>
        <v>1181.72</v>
      </c>
      <c r="M29" s="76">
        <f t="shared" si="4"/>
        <v>1280.2</v>
      </c>
      <c r="N29" s="76">
        <f t="shared" si="5"/>
        <v>2560.4</v>
      </c>
      <c r="P29" s="72">
        <v>10</v>
      </c>
      <c r="Q29" s="73">
        <f t="shared" si="1"/>
        <v>4551.8599999999997</v>
      </c>
    </row>
    <row r="30" spans="5:17" ht="16" thickBot="1">
      <c r="E30" s="74">
        <v>9</v>
      </c>
      <c r="F30" s="75">
        <v>984.78</v>
      </c>
      <c r="G30" s="75">
        <v>1969.56</v>
      </c>
      <c r="H30" s="75">
        <v>2133.69</v>
      </c>
      <c r="I30" s="75">
        <v>4267.38</v>
      </c>
      <c r="K30" s="76">
        <f t="shared" si="2"/>
        <v>656.51</v>
      </c>
      <c r="L30" s="76">
        <f t="shared" si="3"/>
        <v>1313.02</v>
      </c>
      <c r="M30" s="76">
        <f t="shared" si="4"/>
        <v>1422.44</v>
      </c>
      <c r="N30" s="76">
        <f t="shared" si="5"/>
        <v>2844.88</v>
      </c>
      <c r="P30" s="72">
        <v>11</v>
      </c>
      <c r="Q30" s="73">
        <f t="shared" si="1"/>
        <v>4836.3500000000004</v>
      </c>
    </row>
    <row r="31" spans="5:17" ht="16" thickBot="1">
      <c r="E31" s="74">
        <v>10</v>
      </c>
      <c r="F31" s="75">
        <v>1050.43</v>
      </c>
      <c r="G31" s="75">
        <v>2100.86</v>
      </c>
      <c r="H31" s="75">
        <v>2275.9299999999998</v>
      </c>
      <c r="I31" s="75">
        <v>4551.8599999999997</v>
      </c>
      <c r="K31" s="76">
        <f t="shared" si="2"/>
        <v>722.16000000000008</v>
      </c>
      <c r="L31" s="76">
        <f t="shared" si="3"/>
        <v>1444.3200000000002</v>
      </c>
      <c r="M31" s="76">
        <f t="shared" si="4"/>
        <v>1564.6799999999998</v>
      </c>
      <c r="N31" s="76">
        <f t="shared" si="5"/>
        <v>3129.3599999999997</v>
      </c>
      <c r="P31" s="72">
        <v>12</v>
      </c>
      <c r="Q31" s="73">
        <f t="shared" si="1"/>
        <v>5120.83</v>
      </c>
    </row>
    <row r="32" spans="5:17">
      <c r="E32" s="74">
        <v>11</v>
      </c>
      <c r="F32" s="75">
        <v>1116.08</v>
      </c>
      <c r="G32" s="75">
        <v>2232.16</v>
      </c>
      <c r="H32" s="75">
        <v>2418.17</v>
      </c>
      <c r="I32" s="75">
        <v>4836.3500000000004</v>
      </c>
      <c r="K32" s="76">
        <f t="shared" si="2"/>
        <v>787.81</v>
      </c>
      <c r="L32" s="76">
        <f t="shared" si="3"/>
        <v>1575.62</v>
      </c>
      <c r="M32" s="76">
        <f t="shared" si="4"/>
        <v>1706.92</v>
      </c>
      <c r="N32" s="76">
        <f t="shared" si="5"/>
        <v>3413.8500000000004</v>
      </c>
    </row>
    <row r="33" spans="5:14">
      <c r="E33" s="74">
        <v>12</v>
      </c>
      <c r="F33" s="75">
        <v>1181.73</v>
      </c>
      <c r="G33" s="75">
        <v>2363.46</v>
      </c>
      <c r="H33" s="75">
        <v>2560.42</v>
      </c>
      <c r="I33" s="75">
        <v>5120.83</v>
      </c>
      <c r="K33" s="76">
        <f t="shared" si="2"/>
        <v>853.46</v>
      </c>
      <c r="L33" s="76">
        <f t="shared" si="3"/>
        <v>1706.92</v>
      </c>
      <c r="M33" s="76">
        <f t="shared" si="4"/>
        <v>1849.17</v>
      </c>
      <c r="N33" s="76">
        <f t="shared" si="5"/>
        <v>3698.33</v>
      </c>
    </row>
    <row r="34" spans="5:14">
      <c r="E34" s="77"/>
      <c r="F34" s="77"/>
      <c r="G34" s="77"/>
      <c r="H34" s="77"/>
      <c r="I34" s="77"/>
    </row>
    <row r="35" spans="5:14">
      <c r="E35" s="77"/>
      <c r="F35" s="77"/>
      <c r="G35" s="77"/>
      <c r="H35" s="77"/>
      <c r="I35" s="77"/>
    </row>
    <row r="36" spans="5:14">
      <c r="E36" s="77"/>
      <c r="F36" s="77"/>
      <c r="G36" s="77"/>
      <c r="H36" s="77"/>
      <c r="I36" s="77"/>
    </row>
  </sheetData>
  <sheetProtection algorithmName="SHA-512" hashValue="+OuZO+ZQXtJ6HQDlC0onZT1JMrOI4+cOLtwCX941rBj+eFo8lEplMrB7wGKr8PhnaxeZEmbte6RdtHYYUfiwKQ==" saltValue="dPoMCZaFoG/080yT3reOOA==" spinCount="100000" sheet="1" objects="1" scenarios="1" selectLockedCells="1"/>
  <mergeCells count="18">
    <mergeCell ref="A7:D7"/>
    <mergeCell ref="A8:D8"/>
    <mergeCell ref="A5:D6"/>
    <mergeCell ref="K18:K20"/>
    <mergeCell ref="L18:L20"/>
    <mergeCell ref="A11:D11"/>
    <mergeCell ref="A9:D9"/>
    <mergeCell ref="A10:D10"/>
    <mergeCell ref="M18:M20"/>
    <mergeCell ref="E5:I5"/>
    <mergeCell ref="J5:J6"/>
    <mergeCell ref="K5:K6"/>
    <mergeCell ref="L5:L6"/>
    <mergeCell ref="G6:H6"/>
    <mergeCell ref="E17:I17"/>
    <mergeCell ref="F18:F20"/>
    <mergeCell ref="G18:G20"/>
    <mergeCell ref="H18:H20"/>
  </mergeCells>
  <hyperlinks>
    <hyperlink ref="E15" r:id="rId1" xr:uid="{43C08387-5E5A-4C55-B1FB-4DDE19211B8D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Calcul portion saisissable </vt:lpstr>
      <vt:lpstr>AIDE</vt:lpstr>
      <vt:lpstr>Calcul avec Pension Alimentaire</vt:lpstr>
      <vt:lpstr>Instructions</vt:lpstr>
      <vt:lpstr>'Calcul avec Pension Alimentaire'!_Hlk447259855</vt:lpstr>
      <vt:lpstr>'Calcul portion saisissable '!_Hlk447259855</vt:lpstr>
      <vt:lpstr>'Calcul avec Pension Alimentaire'!OLE_LINK5</vt:lpstr>
      <vt:lpstr>'Calcul portion saisissable '!OLE_LINK5</vt:lpstr>
      <vt:lpstr>'Calcul avec Pension Alimentaire'!OLE_LINK9</vt:lpstr>
      <vt:lpstr>'Calcul portion saisissable '!OLE_LINK9</vt:lpstr>
      <vt:lpstr>'Calcul avec Pension Alimentaire'!Zone_d_impression</vt:lpstr>
      <vt:lpstr>'Calcul portion saisissable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 St-Germain</dc:creator>
  <cp:lastModifiedBy>Portable Josee</cp:lastModifiedBy>
  <cp:lastPrinted>2021-12-07T15:50:25Z</cp:lastPrinted>
  <dcterms:created xsi:type="dcterms:W3CDTF">2017-07-25T13:31:38Z</dcterms:created>
  <dcterms:modified xsi:type="dcterms:W3CDTF">2022-03-17T21:17:14Z</dcterms:modified>
</cp:coreProperties>
</file>